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10" windowHeight="11640" firstSheet="1" activeTab="1"/>
  </bookViews>
  <sheets>
    <sheet name="Лист1" sheetId="1" r:id="rId1"/>
    <sheet name="БЕЗ УЧЕТА СЧЕТОВ БЮДЖЕТА" sheetId="2" r:id="rId2"/>
  </sheets>
  <definedNames>
    <definedName name="_xlnm._FilterDatabase" localSheetId="1" hidden="1">'БЕЗ УЧЕТА СЧЕТОВ БЮДЖЕТА'!$A$10:$AA$517</definedName>
    <definedName name="_xlnm.Print_Titles" localSheetId="1">'БЕЗ УЧЕТА СЧЕТОВ БЮДЖЕТА'!$10:$10</definedName>
  </definedNames>
  <calcPr fullCalcOnLoad="1"/>
</workbook>
</file>

<file path=xl/sharedStrings.xml><?xml version="1.0" encoding="utf-8"?>
<sst xmlns="http://schemas.openxmlformats.org/spreadsheetml/2006/main" count="2065" uniqueCount="421">
  <si>
    <t>Наименование показателя</t>
  </si>
  <si>
    <t>Разд.</t>
  </si>
  <si>
    <t>Ц.ст.</t>
  </si>
  <si>
    <t>Расх.</t>
  </si>
  <si>
    <t>#Н/Д</t>
  </si>
  <si>
    <t>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</si>
  <si>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</si>
  <si>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</si>
  <si>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</si>
  <si>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</si>
  <si>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</si>
  <si>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</si>
  <si>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</si>
  <si>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</si>
  <si>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</si>
  <si>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</si>
  <si>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</si>
  <si>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0103</t>
  </si>
  <si>
    <t>0701</t>
  </si>
  <si>
    <t>0702</t>
  </si>
  <si>
    <t>0707</t>
  </si>
  <si>
    <t>1004</t>
  </si>
  <si>
    <t>Всего расходов:</t>
  </si>
  <si>
    <t>Годовой план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</si>
  <si>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</si>
  <si>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</si>
  <si>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</si>
  <si>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</si>
  <si>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</si>
  <si>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</si>
  <si>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</si>
  <si>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</si>
  <si>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</si>
  <si>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</si>
  <si>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</si>
  <si>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</si>
  <si>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Пенсионное обеспечение</t>
  </si>
  <si>
    <t>Социальное обеспечение населения</t>
  </si>
  <si>
    <t>Осуществление первичного воинского учета на территориях, где отсутствуют военные комиссариаты</t>
  </si>
  <si>
    <t>Общее образование</t>
  </si>
  <si>
    <t>Охрана семьи и детства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</si>
  <si>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</si>
  <si>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</si>
  <si>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</si>
  <si>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</si>
  <si>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</si>
  <si>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</si>
  <si>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</si>
  <si>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</si>
  <si>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</si>
  <si>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</si>
  <si>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</si>
  <si>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</si>
  <si>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</si>
  <si>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</si>
  <si>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</si>
  <si>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ЖИЛИЩНО-КОММУНАЛЬНОЕ ХОЗЯЙСТВО</t>
  </si>
  <si>
    <t>0705</t>
  </si>
  <si>
    <t>Профессиональная подготовка, переподготовка и повышение квалификации</t>
  </si>
  <si>
    <t>Вед.</t>
  </si>
  <si>
    <t>АДМИНИСТРАЦИЯ МИХАЙЛОВСКОГО МУНИЦИПАЛЬНОГО РАЙОНА</t>
  </si>
  <si>
    <t>0000</t>
  </si>
  <si>
    <t>953</t>
  </si>
  <si>
    <t>МУНИЦИПАЛЬНОЕ ОБРАЗОВАТЕЛЬНОЕ УЧРЕЖБЕНИЕ "МЕТОДИЧЕСКАЯ СЛУЖБА ОБЕСПЕЧЕНИЯ ОБРАЗОВАТЕЛЬНЫХ УЧРЕЖДЕНИЙ"</t>
  </si>
  <si>
    <t>КУЛЬТУРА И КИНЕМАТОГРАФИЯ</t>
  </si>
  <si>
    <t>1300</t>
  </si>
  <si>
    <t>1301</t>
  </si>
  <si>
    <t>0113</t>
  </si>
  <si>
    <t>1200</t>
  </si>
  <si>
    <t>СРЕДСТВА МАССОВОЙ ИНФОРМАЦИИ</t>
  </si>
  <si>
    <t>Другие вопросы в области средств массовой информации</t>
  </si>
  <si>
    <t>1204</t>
  </si>
  <si>
    <t>ФИЗИЧЕСКАЯ КУЛЬТУРА И СПОРТ</t>
  </si>
  <si>
    <t>МЕЖБЮДЖЕТНЫЕ ТРАНСФЕРТЫ БЮДЖЕТАМ СУБЪЕКТОВ РОССИЙСКОЙ ФЕДЕРАЦИИ И МУНИЦИПАЛЬНЫХ ОБРАЗОВАНИЙ ОБЩЕГО ХАРАКТЕРА</t>
  </si>
  <si>
    <t>1400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</si>
  <si>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</si>
  <si>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</si>
  <si>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1101</t>
  </si>
  <si>
    <t>ОБСЛУЖИВАНИЕ ГОСУДАРСТВЕННОГО И МУНИЦИПАЛЬНОГО ДОЛГА</t>
  </si>
  <si>
    <t>1202</t>
  </si>
  <si>
    <t>Другие вопросы в области физической культуры и спорта</t>
  </si>
  <si>
    <t>1105</t>
  </si>
  <si>
    <t>Мобилизационная и вневойсковая подготовка</t>
  </si>
  <si>
    <t>0203</t>
  </si>
  <si>
    <t>тыс. руб.</t>
  </si>
  <si>
    <t>% исполнения</t>
  </si>
  <si>
    <t>Исполнено за 3 квартал</t>
  </si>
  <si>
    <t>Субсидии бюджетным учреждениям на иные цели</t>
  </si>
  <si>
    <t>612</t>
  </si>
  <si>
    <t>611</t>
  </si>
  <si>
    <t>Расходы</t>
  </si>
  <si>
    <t>120</t>
  </si>
  <si>
    <t>121</t>
  </si>
  <si>
    <t>122</t>
  </si>
  <si>
    <t>Расходы на выплаты персоналу органов местного самоуправления</t>
  </si>
  <si>
    <t>240</t>
  </si>
  <si>
    <t>244</t>
  </si>
  <si>
    <t>850</t>
  </si>
  <si>
    <t>851</t>
  </si>
  <si>
    <t>852</t>
  </si>
  <si>
    <t>Иные закупки товаров, работ и услуг для муниципальных нужд</t>
  </si>
  <si>
    <t>Прочая закупка товаров, работ и услуг для муниципальных нужд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</si>
  <si>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</si>
  <si>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</si>
  <si>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 и иных платежей</t>
  </si>
  <si>
    <t>320</t>
  </si>
  <si>
    <t>Социальные выплаты гражданам, кроме публичных нормативных социальных выплат</t>
  </si>
  <si>
    <t>Пособи и компенсации гражданам и иные социальные выплаты, кроме публичных нормативных обязательств</t>
  </si>
  <si>
    <t>870</t>
  </si>
  <si>
    <t>Резервные средства</t>
  </si>
  <si>
    <t>Исполнение судебных актов</t>
  </si>
  <si>
    <t>110</t>
  </si>
  <si>
    <t>Расходы на выплаты персоналу казенных учреждений</t>
  </si>
  <si>
    <t>111</t>
  </si>
  <si>
    <t>112</t>
  </si>
  <si>
    <t>530</t>
  </si>
  <si>
    <t>Субвенции</t>
  </si>
  <si>
    <t>810</t>
  </si>
  <si>
    <t>540</t>
  </si>
  <si>
    <t>Иные межбюджетные трансферты</t>
  </si>
  <si>
    <t>610</t>
  </si>
  <si>
    <t>Субсидии бюджетным учреждениям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</si>
  <si>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</si>
  <si>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</si>
  <si>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</si>
  <si>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</si>
  <si>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</si>
  <si>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322</t>
  </si>
  <si>
    <t>Субсидии гражданам на приобретение жилья</t>
  </si>
  <si>
    <t>Обслуживание муниципального долга</t>
  </si>
  <si>
    <t>510</t>
  </si>
  <si>
    <t>511</t>
  </si>
  <si>
    <t>Дотации</t>
  </si>
  <si>
    <t xml:space="preserve">Дотации на выравнивание бюджетной обеспеченности </t>
  </si>
  <si>
    <t>Дошкольное образование</t>
  </si>
  <si>
    <t>Подпрограмма "Развитие общего образования"</t>
  </si>
  <si>
    <t>Непрограммные направления деятельности органов муниципальной  власти</t>
  </si>
  <si>
    <t>Мероприятия непрограммных направлений деятельности органов муниципальной власти</t>
  </si>
  <si>
    <t>Глава Михайловского муниципального района</t>
  </si>
  <si>
    <t>Резервные фонды администрации Михайловского муниципального района</t>
  </si>
  <si>
    <t>Оценка недвижимости, признание прав и регулирование отношений по муниципальной собственности Михайловского муниципального района</t>
  </si>
  <si>
    <t>Расходы, связанные с исполнением судебных решений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</si>
  <si>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</si>
  <si>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</si>
  <si>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</si>
  <si>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</si>
  <si>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Муниципальные программы муниципальных образований</t>
  </si>
  <si>
    <t>Мероприятия администрации Михайловского муниципального района по профилактике правонарушений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</si>
  <si>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</si>
  <si>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</si>
  <si>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НАЦИОНАЛЬНАЯ ОБОРОНА</t>
  </si>
  <si>
    <t>0200</t>
  </si>
  <si>
    <t>009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</si>
  <si>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</si>
  <si>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>Дорожное хозяйство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</si>
  <si>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</si>
  <si>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>Мероприятия администрации Михайловского муниципального района по землеустройству и землепользованию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</si>
  <si>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</si>
  <si>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Субсидии из районного бюджета юридическим лицам и физическим лицам - производителям товаров, работ, услуг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</si>
  <si>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</si>
  <si>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Муниципальные  программы муниципальных образований</t>
  </si>
  <si>
    <t>Обеспечение деятельности районных бюджетных муниципальных учреждений</t>
  </si>
  <si>
    <t>Мероприятия администрации Михайловского муниципального района по развитию муниципальной службы ММР</t>
  </si>
  <si>
    <t>МП "Программа развития культуры ММР"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</si>
  <si>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</si>
  <si>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</si>
  <si>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</si>
  <si>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</si>
  <si>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</si>
  <si>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</si>
  <si>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Мероприятия администрации Михайловского муниципального района по поддержке юных талантов</t>
  </si>
  <si>
    <t>Доплаты к пенсиям муниципальных служащих Михайловского муниципального района</t>
  </si>
  <si>
    <t>Субсидии из районного бюджета гражданам на приобретение жилья</t>
  </si>
  <si>
    <t>Другие вопросы в области социальной политики</t>
  </si>
  <si>
    <t>1006</t>
  </si>
  <si>
    <t>Мероприятия администрации Михайловского муниципального района по созданию доступной среды для инвалидов</t>
  </si>
  <si>
    <t>1106</t>
  </si>
  <si>
    <t>Физическая культура и спорт</t>
  </si>
  <si>
    <t>Мероприятия администрации Михайловского муниципального района по развитию физической культуры и спорта ММР</t>
  </si>
  <si>
    <t>Межбюджетные трансферты из районного бюджета бюджетам поселений Михайловского муниципального района на развитие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</si>
  <si>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</si>
  <si>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Информационное освещение деятельности органов местного самоуправления Михайловского муниципального района в средствах массовой информации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</si>
  <si>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</si>
  <si>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</si>
  <si>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</si>
  <si>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системы дошкольного образования"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</si>
  <si>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</si>
  <si>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Развитие МТБ бюджетных дошкольных образовательных муниципальных учреждений</t>
  </si>
  <si>
    <t>Противопожарная безопасность в дошкольных образовательных учреждениях</t>
  </si>
  <si>
    <t>Подпрограмма "Развитие системы общего образования"</t>
  </si>
  <si>
    <t>Организация питания учащихся муниципальных общеобразовательных учреждений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</si>
  <si>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</si>
  <si>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</si>
  <si>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</si>
  <si>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Молодежная политика и оздоровление детей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</si>
  <si>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</si>
  <si>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</si>
  <si>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</si>
  <si>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</si>
  <si>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</si>
  <si>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Расходы, связанные с созданием многофункционального центра по предоставлению государственных (муниципальных) услуг</t>
  </si>
  <si>
    <t>Мероприятия районных казенных муниципальных учреждений по  противодействию употреблению наркотиков</t>
  </si>
  <si>
    <t>Мероприятия администрации Михайловского МР района по противодействию употреблению наркотиков</t>
  </si>
  <si>
    <t>Судебная система</t>
  </si>
  <si>
    <t>Составление (изменение) списков кандидатов в присяжные заседатели федеральных судов</t>
  </si>
  <si>
    <t>0105</t>
  </si>
  <si>
    <t>Развитие МТБ бюджетных общеобразовательных муниципальных учреждений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</si>
  <si>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</si>
  <si>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Депутаты Думы Михайловского муниципального района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</si>
  <si>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</si>
  <si>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Проектирование, строительство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</t>
  </si>
  <si>
    <t>Капитальный ремонт и ремонт автомобильных дорог общего пользования населенных пунктов</t>
  </si>
  <si>
    <t>Субсидии из краевого бюджета на поддержку малого и среднего предпринимательства</t>
  </si>
  <si>
    <t>Мероприятия по программно-техническому обслуживанию сети доступа к сети Интернет муниципальных общеобразовательных учреждений, включая оплату трафика</t>
  </si>
  <si>
    <t>Обеспечение проведения выборов и референдумов</t>
  </si>
  <si>
    <t>Проведение выборов в органвы местного самоуправления Михайловского муниципального района</t>
  </si>
  <si>
    <t>0107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</si>
  <si>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</si>
  <si>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</si>
  <si>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0405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</si>
  <si>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</si>
  <si>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Противопожарная безопасность в учреждениях дополнительного образования</t>
  </si>
  <si>
    <t>Жилищное хозяйство</t>
  </si>
  <si>
    <t>Содержание муниципального жилого фонда</t>
  </si>
  <si>
    <t>0501</t>
  </si>
  <si>
    <t>Организация ритуальных услуг и содержание мест захоронения</t>
  </si>
  <si>
    <t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</si>
  <si>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</si>
  <si>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831</t>
  </si>
  <si>
    <t>730</t>
  </si>
  <si>
    <t>Подпрограмма "Противопожарная безопасность образовательных учреждений ММР "</t>
  </si>
  <si>
    <t>Иные бюджетные ассигнования</t>
  </si>
  <si>
    <t>Специальные расходы</t>
  </si>
  <si>
    <t>800</t>
  </si>
  <si>
    <t>880</t>
  </si>
  <si>
    <t>Мероприятия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</si>
  <si>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Коммунальное хозяйство</t>
  </si>
  <si>
    <t>Мероприятия районных казенных муниципальных учреждений  по содержанию жилищно-коммунального хозяйства</t>
  </si>
  <si>
    <t>0502</t>
  </si>
  <si>
    <t xml:space="preserve">Противопожарная безопасность в бюджетных общеобразовательных муниципальных учреждениях </t>
  </si>
  <si>
    <t>Расходы на создание и развитие сети многофункциональных центров предоставления государственных и муниципальных услуг</t>
  </si>
  <si>
    <t>Комплектование книжных фондов муниципальных библиотек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</si>
  <si>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 органов)</t>
  </si>
  <si>
    <t>129</t>
  </si>
  <si>
    <t>Взносы по обязательному социальному страхованию на выплаты денежного содержания и иные выплаты работникам казенных учреждений</t>
  </si>
  <si>
    <t>119</t>
  </si>
  <si>
    <t>Фонд оплаты труда казенных учреждений</t>
  </si>
  <si>
    <t>Фонд оплаты труда государственных (муниципальных) органов</t>
  </si>
  <si>
    <t>Иные выплаты персоналу казенных учреждений, за исключением фонда оплаты труда</t>
  </si>
  <si>
    <t>Иные выплаты персоналу государственных (муниципальных) органов, за исключением фонда оплаты труда</t>
  </si>
  <si>
    <t>0000000000</t>
  </si>
  <si>
    <t>9900000000</t>
  </si>
  <si>
    <t>9990000000</t>
  </si>
  <si>
    <t>9990002030</t>
  </si>
  <si>
    <t>9990002040</t>
  </si>
  <si>
    <t>9990002120</t>
  </si>
  <si>
    <t>9990009200</t>
  </si>
  <si>
    <t>9990051200</t>
  </si>
  <si>
    <t>9990002000</t>
  </si>
  <si>
    <t>9990007000</t>
  </si>
  <si>
    <t>9990059300</t>
  </si>
  <si>
    <t>9900052240</t>
  </si>
  <si>
    <t>9990009000</t>
  </si>
  <si>
    <t>9990009300</t>
  </si>
  <si>
    <t>9990053920</t>
  </si>
  <si>
    <t>9990000690</t>
  </si>
  <si>
    <t>9990093010</t>
  </si>
  <si>
    <t>9990093100</t>
  </si>
  <si>
    <t>9990093030</t>
  </si>
  <si>
    <t>0600000000</t>
  </si>
  <si>
    <t>0600000600</t>
  </si>
  <si>
    <t>0600000610</t>
  </si>
  <si>
    <t>0700000000</t>
  </si>
  <si>
    <t>0700000600</t>
  </si>
  <si>
    <t>0700000610</t>
  </si>
  <si>
    <t>1800000000</t>
  </si>
  <si>
    <t>1800000600</t>
  </si>
  <si>
    <t>9990051180</t>
  </si>
  <si>
    <t>9990002190</t>
  </si>
  <si>
    <t>9990093040</t>
  </si>
  <si>
    <t>1100000000</t>
  </si>
  <si>
    <t>1100000600</t>
  </si>
  <si>
    <t>1100000610</t>
  </si>
  <si>
    <t>1100000620</t>
  </si>
  <si>
    <t>1100092390</t>
  </si>
  <si>
    <t>1000000000</t>
  </si>
  <si>
    <t>1000092380</t>
  </si>
  <si>
    <t>9990003400</t>
  </si>
  <si>
    <t>0800000000</t>
  </si>
  <si>
    <t>0800000600</t>
  </si>
  <si>
    <t>0800000630</t>
  </si>
  <si>
    <t>1000000600</t>
  </si>
  <si>
    <t>9990000700</t>
  </si>
  <si>
    <t>1900000000</t>
  </si>
  <si>
    <t>1900000600</t>
  </si>
  <si>
    <t>1900000610</t>
  </si>
  <si>
    <t>9990093120</t>
  </si>
  <si>
    <t>9990000680</t>
  </si>
  <si>
    <t>19000000600</t>
  </si>
  <si>
    <t>0200000000</t>
  </si>
  <si>
    <t>0200001690</t>
  </si>
  <si>
    <t>0400000000</t>
  </si>
  <si>
    <t>0400000600</t>
  </si>
  <si>
    <t>1600000000</t>
  </si>
  <si>
    <t>1610000000</t>
  </si>
  <si>
    <t>1610000600</t>
  </si>
  <si>
    <t>1620000000</t>
  </si>
  <si>
    <t>1620001690</t>
  </si>
  <si>
    <t>1620081690</t>
  </si>
  <si>
    <t>1620051440</t>
  </si>
  <si>
    <t>1200000000</t>
  </si>
  <si>
    <t>1200000600</t>
  </si>
  <si>
    <t>1300000000</t>
  </si>
  <si>
    <t>1300000600</t>
  </si>
  <si>
    <t>1400000000</t>
  </si>
  <si>
    <t>1400000600</t>
  </si>
  <si>
    <t>1620011690</t>
  </si>
  <si>
    <t>9990004910</t>
  </si>
  <si>
    <t>0100000000</t>
  </si>
  <si>
    <t>0100000640</t>
  </si>
  <si>
    <t>0500000000</t>
  </si>
  <si>
    <t>0500000600</t>
  </si>
  <si>
    <t>1500000000</t>
  </si>
  <si>
    <t>1500000600</t>
  </si>
  <si>
    <t>1500000620</t>
  </si>
  <si>
    <t>00000000000</t>
  </si>
  <si>
    <t>9990000660</t>
  </si>
  <si>
    <t>9990004500</t>
  </si>
  <si>
    <t>9990006500</t>
  </si>
  <si>
    <t>9990000650</t>
  </si>
  <si>
    <t>0300000000</t>
  </si>
  <si>
    <t>0320000000</t>
  </si>
  <si>
    <t>0320001690</t>
  </si>
  <si>
    <t>0320093070</t>
  </si>
  <si>
    <t>0320011690</t>
  </si>
  <si>
    <t>0340000000</t>
  </si>
  <si>
    <t>0340061690</t>
  </si>
  <si>
    <t>99900009200</t>
  </si>
  <si>
    <t>0310000000</t>
  </si>
  <si>
    <t>0310001690</t>
  </si>
  <si>
    <t>0310093050</t>
  </si>
  <si>
    <t>0310093060</t>
  </si>
  <si>
    <t>0310092220</t>
  </si>
  <si>
    <t>0330000000</t>
  </si>
  <si>
    <t>0330001690</t>
  </si>
  <si>
    <t>0340041690</t>
  </si>
  <si>
    <t>0340071690</t>
  </si>
  <si>
    <t>0310011690</t>
  </si>
  <si>
    <t>0310021690</t>
  </si>
  <si>
    <t>0310093080</t>
  </si>
  <si>
    <t>0650000000</t>
  </si>
  <si>
    <t>0350093080</t>
  </si>
  <si>
    <t>0350000000</t>
  </si>
  <si>
    <t>0350000690</t>
  </si>
  <si>
    <t>9990093090</t>
  </si>
  <si>
    <t>2200001690</t>
  </si>
  <si>
    <t>0200011690</t>
  </si>
  <si>
    <t>0330011690</t>
  </si>
  <si>
    <t>2200092070</t>
  </si>
  <si>
    <t>2200011690</t>
  </si>
  <si>
    <t>853</t>
  </si>
  <si>
    <t>Уплата иных платежей</t>
  </si>
  <si>
    <t>0500001610</t>
  </si>
  <si>
    <t>Мероприятия районных бюджетных муниципальных учреждений по созданию доступной среды для инвалидов</t>
  </si>
  <si>
    <t>Михайловского муниципального района</t>
  </si>
  <si>
    <t>123</t>
  </si>
  <si>
    <t>2200092180</t>
  </si>
  <si>
    <t>МП"Развитие малоэтажного жилищного строительства на территории ММР на 2011-2015 годы"</t>
  </si>
  <si>
    <t>08000R0645</t>
  </si>
  <si>
    <t>Субсидии из федерального бюджета гражданам на приобретение жилья</t>
  </si>
  <si>
    <t>951</t>
  </si>
  <si>
    <t>Субсидии из краевого бюджета гражданам на приобретение жилья</t>
  </si>
  <si>
    <t>0100050200</t>
  </si>
  <si>
    <t>Выплата денежного поощрения лучшим муниципальным учреждениям культуры</t>
  </si>
  <si>
    <t xml:space="preserve">Мероприятия учреждений по сохранению и развитию учреждений библиотечного обслуживания </t>
  </si>
  <si>
    <t>1620082690</t>
  </si>
  <si>
    <t>Выплата денежного поощрения лучшим работникам муниципальных учреждений культуры</t>
  </si>
  <si>
    <t>01000R0200</t>
  </si>
  <si>
    <t xml:space="preserve">Расходы на осуществление отдельных государственных полномочий по подготовке и проведению Всероссийской сельскохозяйственной переписи 2016 года  </t>
  </si>
  <si>
    <t>9990053910</t>
  </si>
  <si>
    <t>0200051470</t>
  </si>
  <si>
    <t>0200051480</t>
  </si>
  <si>
    <t>Приобретение школьного автобуса</t>
  </si>
  <si>
    <t>0310092040</t>
  </si>
  <si>
    <t>МП "Комплексные меры по противодействию употреблению наркотиков в Михайловском муниципальном районе на 2016-2018 годы"</t>
  </si>
  <si>
    <t>МП"Профилактика правонарушений в Михайловском муниципальном районе на 2014-2016 годы"</t>
  </si>
  <si>
    <t>МП"Профилактика терроризма и противодействие экстремизму на территории Михайловского муниципального района в 2016-2020 годах"</t>
  </si>
  <si>
    <t>МП"Развитие Многофункционального центра предоставления государственных и муниципальных услуг населению Михайловского муниципального района Приморского кра" на 2016-2018 годы</t>
  </si>
  <si>
    <t xml:space="preserve">МП"Обеспечение содержания, ремонта автомобильных дорог, мест общего пользования (тротуаров, скверов, пешеходных дорожек и переходов) и сооружений на них Михайловского муниципального района на 2015-2017 годы" </t>
  </si>
  <si>
    <t>МП"Развитие малоэтажного жилищного строительства на территории Михайловского муниципального района на 2016-2018 годы"</t>
  </si>
  <si>
    <t>МП"Развитие малого и среднего предпринимательства на территории Михайловского муниципального района на 2015-2017 годы"</t>
  </si>
  <si>
    <t>МП"Программа комплексного развития систем коммунальной инфраструктуры Михайловского муниципального района на 2012-2020 годы"</t>
  </si>
  <si>
    <t>МП "Развитие дополнительного образования в сфере культуры и искусства на 2016-2018 годы"</t>
  </si>
  <si>
    <t>МДС"Доступная среда для инвалидов Михайловского муницпального района на 2016-2018 годы "</t>
  </si>
  <si>
    <t xml:space="preserve">МП"Развитие муниципальной службы в администрации Михайловского муницпального района на 2016-2018 годы" </t>
  </si>
  <si>
    <t>МП"Патриотическое воспитание граждан Михайловского муниципального района на 2012-2016 годы"</t>
  </si>
  <si>
    <t>МП "Молодежь Михайловского муниципального района на 2012-2016 годы"</t>
  </si>
  <si>
    <t>МП"Юные таланты Михайловского муниципального района на 2016-2018 годы"</t>
  </si>
  <si>
    <t>МП"Обеспечение жилье молодых семей Михайловского муницпального района"на 2013-2017 годы</t>
  </si>
  <si>
    <t>МП"Развитие физической культуры и спорта Михайловского муниципального района на 2016-2020 годы"</t>
  </si>
  <si>
    <t>МП "Развития образования Михайловского муницпального района на 2016-2020 гг."</t>
  </si>
  <si>
    <t>Социальное обеспечение и иные выплаты населению</t>
  </si>
  <si>
    <t>Премии и гранты</t>
  </si>
  <si>
    <t>Иные выплаты населению</t>
  </si>
  <si>
    <t>300</t>
  </si>
  <si>
    <t>350</t>
  </si>
  <si>
    <t>360</t>
  </si>
  <si>
    <t>0800050640</t>
  </si>
  <si>
    <t>Субсидии из федерального бюджета на поддержку малого и среднего предпринимательства</t>
  </si>
  <si>
    <t>243</t>
  </si>
  <si>
    <t>Закупка товаров, работ, услуг в целях капитального ремонта муниципального имущества</t>
  </si>
  <si>
    <t>0310021691</t>
  </si>
  <si>
    <t>Мероприятия учреждений по развитию общего образования</t>
  </si>
  <si>
    <t>2200000000</t>
  </si>
  <si>
    <t>0330021691</t>
  </si>
  <si>
    <t>районного бюджета за 2016 год по разделам, подразделам, целевым статьям и видам расходов в соответствии с бюджетной классификацией РФ в ведомственной структуре расходов районного бюджета</t>
  </si>
  <si>
    <t>Приложение 3 к решению Думы</t>
  </si>
  <si>
    <t>Исполнено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</si>
  <si>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 из средств федерального бюджета</t>
  </si>
  <si>
    <t>9990054850</t>
  </si>
  <si>
    <t>№ 188 от 26.05.2017г.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</si>
</sst>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  <numFmt numFmtId="170" formatCode="0.000"/>
  </numFmts>
  <fonts count="4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78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left" wrapText="1"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" fontId="2" fillId="35" borderId="10" xfId="0" applyNumberFormat="1" applyFont="1" applyFill="1" applyBorder="1" applyAlignment="1">
      <alignment horizontal="center" vertical="center" shrinkToFit="1"/>
    </xf>
    <xf numFmtId="49" fontId="8" fillId="35" borderId="10" xfId="0" applyNumberFormat="1" applyFont="1" applyFill="1" applyBorder="1" applyAlignment="1">
      <alignment horizontal="center" vertical="center" shrinkToFit="1"/>
    </xf>
    <xf numFmtId="4" fontId="8" fillId="35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horizontal="center" vertical="top" wrapText="1"/>
    </xf>
    <xf numFmtId="49" fontId="5" fillId="36" borderId="10" xfId="0" applyNumberFormat="1" applyFont="1" applyFill="1" applyBorder="1" applyAlignment="1">
      <alignment horizontal="center" vertical="center" shrinkToFit="1"/>
    </xf>
    <xf numFmtId="4" fontId="5" fillId="36" borderId="10" xfId="0" applyNumberFormat="1" applyFont="1" applyFill="1" applyBorder="1" applyAlignment="1">
      <alignment horizontal="center" vertical="center" shrinkToFit="1"/>
    </xf>
    <xf numFmtId="4" fontId="2" fillId="37" borderId="10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2" fillId="36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4" fontId="5" fillId="36" borderId="11" xfId="0" applyNumberFormat="1" applyFont="1" applyFill="1" applyBorder="1" applyAlignment="1">
      <alignment horizontal="center" vertical="center" shrinkToFit="1"/>
    </xf>
    <xf numFmtId="4" fontId="2" fillId="35" borderId="11" xfId="0" applyNumberFormat="1" applyFont="1" applyFill="1" applyBorder="1" applyAlignment="1">
      <alignment horizontal="center" vertical="center" shrinkToFit="1"/>
    </xf>
    <xf numFmtId="4" fontId="2" fillId="34" borderId="11" xfId="0" applyNumberFormat="1" applyFont="1" applyFill="1" applyBorder="1" applyAlignment="1">
      <alignment horizontal="center" vertical="center" shrinkToFit="1"/>
    </xf>
    <xf numFmtId="4" fontId="2" fillId="37" borderId="11" xfId="0" applyNumberFormat="1" applyFont="1" applyFill="1" applyBorder="1" applyAlignment="1">
      <alignment horizontal="center" vertical="center" shrinkToFit="1"/>
    </xf>
    <xf numFmtId="4" fontId="11" fillId="33" borderId="12" xfId="0" applyNumberFormat="1" applyFont="1" applyFill="1" applyBorder="1" applyAlignment="1">
      <alignment horizontal="center" vertical="center" wrapText="1"/>
    </xf>
    <xf numFmtId="4" fontId="5" fillId="36" borderId="13" xfId="0" applyNumberFormat="1" applyFont="1" applyFill="1" applyBorder="1" applyAlignment="1">
      <alignment horizontal="center" vertical="center" shrinkToFit="1"/>
    </xf>
    <xf numFmtId="0" fontId="2" fillId="35" borderId="14" xfId="0" applyFont="1" applyFill="1" applyBorder="1" applyAlignment="1">
      <alignment vertical="top" wrapText="1"/>
    </xf>
    <xf numFmtId="4" fontId="2" fillId="35" borderId="13" xfId="0" applyNumberFormat="1" applyFont="1" applyFill="1" applyBorder="1" applyAlignment="1">
      <alignment horizontal="center" vertical="center" shrinkToFit="1"/>
    </xf>
    <xf numFmtId="4" fontId="8" fillId="35" borderId="13" xfId="0" applyNumberFormat="1" applyFont="1" applyFill="1" applyBorder="1" applyAlignment="1">
      <alignment horizontal="center" vertical="center" shrinkToFit="1"/>
    </xf>
    <xf numFmtId="0" fontId="2" fillId="34" borderId="14" xfId="0" applyFont="1" applyFill="1" applyBorder="1" applyAlignment="1">
      <alignment vertical="top" wrapText="1"/>
    </xf>
    <xf numFmtId="4" fontId="2" fillId="34" borderId="13" xfId="0" applyNumberFormat="1" applyFont="1" applyFill="1" applyBorder="1" applyAlignment="1">
      <alignment horizontal="center" vertical="center" shrinkToFit="1"/>
    </xf>
    <xf numFmtId="4" fontId="2" fillId="37" borderId="13" xfId="0" applyNumberFormat="1" applyFont="1" applyFill="1" applyBorder="1" applyAlignment="1">
      <alignment horizontal="center" vertical="center" shrinkToFi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4" fontId="5" fillId="38" borderId="0" xfId="0" applyNumberFormat="1" applyFont="1" applyFill="1" applyBorder="1" applyAlignment="1">
      <alignment horizontal="center" vertical="center" shrinkToFit="1"/>
    </xf>
    <xf numFmtId="49" fontId="2" fillId="36" borderId="10" xfId="0" applyNumberFormat="1" applyFont="1" applyFill="1" applyBorder="1" applyAlignment="1">
      <alignment horizontal="center" vertical="center" shrinkToFit="1"/>
    </xf>
    <xf numFmtId="4" fontId="2" fillId="36" borderId="13" xfId="0" applyNumberFormat="1" applyFont="1" applyFill="1" applyBorder="1" applyAlignment="1">
      <alignment horizontal="center" vertical="center" shrinkToFit="1"/>
    </xf>
    <xf numFmtId="0" fontId="4" fillId="33" borderId="17" xfId="0" applyFont="1" applyFill="1" applyBorder="1" applyAlignment="1">
      <alignment horizontal="center" vertical="center" wrapText="1"/>
    </xf>
    <xf numFmtId="4" fontId="5" fillId="36" borderId="17" xfId="0" applyNumberFormat="1" applyFont="1" applyFill="1" applyBorder="1" applyAlignment="1">
      <alignment horizontal="center" vertical="center" shrinkToFit="1"/>
    </xf>
    <xf numFmtId="4" fontId="2" fillId="35" borderId="17" xfId="0" applyNumberFormat="1" applyFont="1" applyFill="1" applyBorder="1" applyAlignment="1">
      <alignment horizontal="center" vertical="center" shrinkToFit="1"/>
    </xf>
    <xf numFmtId="4" fontId="2" fillId="34" borderId="17" xfId="0" applyNumberFormat="1" applyFont="1" applyFill="1" applyBorder="1" applyAlignment="1">
      <alignment horizontal="center" vertical="center" shrinkToFit="1"/>
    </xf>
    <xf numFmtId="4" fontId="2" fillId="37" borderId="17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3" fillId="0" borderId="15" xfId="0" applyFont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right"/>
    </xf>
    <xf numFmtId="0" fontId="2" fillId="38" borderId="18" xfId="0" applyFont="1" applyFill="1" applyBorder="1" applyAlignment="1">
      <alignment vertical="top" wrapText="1"/>
    </xf>
    <xf numFmtId="0" fontId="2" fillId="38" borderId="16" xfId="0" applyFont="1" applyFill="1" applyBorder="1" applyAlignment="1">
      <alignment vertical="top" wrapText="1"/>
    </xf>
    <xf numFmtId="0" fontId="2" fillId="38" borderId="19" xfId="0" applyFont="1" applyFill="1" applyBorder="1" applyAlignment="1">
      <alignment vertical="top" wrapText="1"/>
    </xf>
    <xf numFmtId="2" fontId="2" fillId="0" borderId="0" xfId="0" applyNumberFormat="1" applyFont="1" applyAlignment="1">
      <alignment horizontal="center" vertical="center" wrapText="1"/>
    </xf>
    <xf numFmtId="4" fontId="2" fillId="34" borderId="20" xfId="0" applyNumberFormat="1" applyFont="1" applyFill="1" applyBorder="1" applyAlignment="1">
      <alignment horizontal="center" vertical="center" shrinkToFit="1"/>
    </xf>
    <xf numFmtId="4" fontId="11" fillId="33" borderId="0" xfId="0" applyNumberFormat="1" applyFont="1" applyFill="1" applyBorder="1" applyAlignment="1">
      <alignment horizontal="center" vertical="center" wrapText="1"/>
    </xf>
    <xf numFmtId="2" fontId="3" fillId="0" borderId="18" xfId="0" applyNumberFormat="1" applyFont="1" applyBorder="1" applyAlignment="1">
      <alignment horizontal="center" vertical="center" wrapText="1"/>
    </xf>
    <xf numFmtId="4" fontId="11" fillId="33" borderId="21" xfId="0" applyNumberFormat="1" applyFont="1" applyFill="1" applyBorder="1" applyAlignment="1">
      <alignment horizontal="center" vertical="center" wrapText="1"/>
    </xf>
    <xf numFmtId="168" fontId="11" fillId="33" borderId="22" xfId="0" applyNumberFormat="1" applyFont="1" applyFill="1" applyBorder="1" applyAlignment="1">
      <alignment horizontal="center" vertical="center" wrapText="1"/>
    </xf>
    <xf numFmtId="168" fontId="5" fillId="36" borderId="17" xfId="0" applyNumberFormat="1" applyFont="1" applyFill="1" applyBorder="1" applyAlignment="1">
      <alignment horizontal="center" vertical="center" shrinkToFit="1"/>
    </xf>
    <xf numFmtId="168" fontId="2" fillId="35" borderId="17" xfId="0" applyNumberFormat="1" applyFont="1" applyFill="1" applyBorder="1" applyAlignment="1">
      <alignment horizontal="center" vertical="center" shrinkToFit="1"/>
    </xf>
    <xf numFmtId="168" fontId="8" fillId="35" borderId="17" xfId="0" applyNumberFormat="1" applyFont="1" applyFill="1" applyBorder="1" applyAlignment="1">
      <alignment horizontal="center" vertical="center" shrinkToFit="1"/>
    </xf>
    <xf numFmtId="168" fontId="2" fillId="34" borderId="13" xfId="0" applyNumberFormat="1" applyFont="1" applyFill="1" applyBorder="1" applyAlignment="1">
      <alignment horizontal="center" vertical="center" shrinkToFit="1"/>
    </xf>
    <xf numFmtId="168" fontId="2" fillId="34" borderId="23" xfId="0" applyNumberFormat="1" applyFont="1" applyFill="1" applyBorder="1" applyAlignment="1">
      <alignment horizontal="center" vertical="center" wrapText="1"/>
    </xf>
    <xf numFmtId="168" fontId="2" fillId="35" borderId="17" xfId="0" applyNumberFormat="1" applyFont="1" applyFill="1" applyBorder="1" applyAlignment="1">
      <alignment horizontal="center" vertical="center" wrapText="1" shrinkToFit="1"/>
    </xf>
    <xf numFmtId="168" fontId="8" fillId="35" borderId="17" xfId="0" applyNumberFormat="1" applyFont="1" applyFill="1" applyBorder="1" applyAlignment="1">
      <alignment horizontal="center" vertical="center" wrapText="1" shrinkToFit="1"/>
    </xf>
    <xf numFmtId="168" fontId="2" fillId="34" borderId="17" xfId="0" applyNumberFormat="1" applyFont="1" applyFill="1" applyBorder="1" applyAlignment="1">
      <alignment horizontal="center" vertical="center" wrapText="1" shrinkToFit="1"/>
    </xf>
    <xf numFmtId="168" fontId="2" fillId="35" borderId="13" xfId="0" applyNumberFormat="1" applyFont="1" applyFill="1" applyBorder="1" applyAlignment="1">
      <alignment horizontal="center" vertical="center" shrinkToFit="1"/>
    </xf>
    <xf numFmtId="168" fontId="8" fillId="35" borderId="13" xfId="0" applyNumberFormat="1" applyFont="1" applyFill="1" applyBorder="1" applyAlignment="1">
      <alignment horizontal="center" vertical="center" shrinkToFit="1"/>
    </xf>
    <xf numFmtId="168" fontId="2" fillId="37" borderId="13" xfId="0" applyNumberFormat="1" applyFont="1" applyFill="1" applyBorder="1" applyAlignment="1">
      <alignment horizontal="center" vertical="center" shrinkToFit="1"/>
    </xf>
    <xf numFmtId="168" fontId="2" fillId="36" borderId="17" xfId="0" applyNumberFormat="1" applyFont="1" applyFill="1" applyBorder="1" applyAlignment="1">
      <alignment horizontal="center" vertical="center" wrapText="1" shrinkToFit="1"/>
    </xf>
    <xf numFmtId="168" fontId="5" fillId="36" borderId="17" xfId="0" applyNumberFormat="1" applyFont="1" applyFill="1" applyBorder="1" applyAlignment="1">
      <alignment horizontal="center" vertical="center" wrapText="1" shrinkToFit="1"/>
    </xf>
    <xf numFmtId="168" fontId="2" fillId="0" borderId="23" xfId="0" applyNumberFormat="1" applyFont="1" applyBorder="1" applyAlignment="1">
      <alignment horizontal="center" vertical="center" wrapText="1"/>
    </xf>
    <xf numFmtId="168" fontId="2" fillId="34" borderId="20" xfId="0" applyNumberFormat="1" applyFont="1" applyFill="1" applyBorder="1" applyAlignment="1">
      <alignment horizontal="center" vertical="center" wrapText="1"/>
    </xf>
    <xf numFmtId="168" fontId="5" fillId="38" borderId="0" xfId="0" applyNumberFormat="1" applyFont="1" applyFill="1" applyBorder="1" applyAlignment="1">
      <alignment horizontal="center" vertical="center" wrapText="1" shrinkToFit="1"/>
    </xf>
    <xf numFmtId="4" fontId="5" fillId="36" borderId="20" xfId="0" applyNumberFormat="1" applyFont="1" applyFill="1" applyBorder="1" applyAlignment="1">
      <alignment horizontal="center" vertical="center" shrinkToFit="1"/>
    </xf>
    <xf numFmtId="49" fontId="5" fillId="34" borderId="10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left" vertical="top" wrapText="1"/>
    </xf>
    <xf numFmtId="0" fontId="2" fillId="35" borderId="10" xfId="0" applyFont="1" applyFill="1" applyBorder="1" applyAlignment="1">
      <alignment horizontal="center" vertical="top" wrapText="1"/>
    </xf>
    <xf numFmtId="168" fontId="2" fillId="34" borderId="20" xfId="0" applyNumberFormat="1" applyFont="1" applyFill="1" applyBorder="1" applyAlignment="1">
      <alignment horizontal="center" vertical="center" shrinkToFit="1"/>
    </xf>
    <xf numFmtId="168" fontId="2" fillId="34" borderId="20" xfId="0" applyNumberFormat="1" applyFont="1" applyFill="1" applyBorder="1" applyAlignment="1">
      <alignment horizontal="center" vertical="center" wrapText="1" shrinkToFit="1"/>
    </xf>
    <xf numFmtId="4" fontId="8" fillId="35" borderId="20" xfId="0" applyNumberFormat="1" applyFont="1" applyFill="1" applyBorder="1" applyAlignment="1">
      <alignment horizontal="center" vertical="center" shrinkToFit="1"/>
    </xf>
    <xf numFmtId="4" fontId="8" fillId="35" borderId="17" xfId="0" applyNumberFormat="1" applyFont="1" applyFill="1" applyBorder="1" applyAlignment="1">
      <alignment horizontal="center" vertical="center" shrinkToFit="1"/>
    </xf>
    <xf numFmtId="168" fontId="8" fillId="35" borderId="20" xfId="0" applyNumberFormat="1" applyFont="1" applyFill="1" applyBorder="1" applyAlignment="1">
      <alignment horizontal="center" vertical="center" shrinkToFit="1"/>
    </xf>
    <xf numFmtId="4" fontId="2" fillId="37" borderId="2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vertical="top" wrapText="1"/>
    </xf>
    <xf numFmtId="0" fontId="2" fillId="38" borderId="10" xfId="0" applyFont="1" applyFill="1" applyBorder="1" applyAlignment="1">
      <alignment vertical="top" wrapText="1"/>
    </xf>
    <xf numFmtId="0" fontId="2" fillId="37" borderId="14" xfId="0" applyFont="1" applyFill="1" applyBorder="1" applyAlignment="1">
      <alignment vertical="top" wrapText="1"/>
    </xf>
    <xf numFmtId="0" fontId="2" fillId="37" borderId="10" xfId="0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center" vertical="center" wrapText="1"/>
    </xf>
    <xf numFmtId="49" fontId="2" fillId="38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vertical="top" wrapText="1"/>
    </xf>
    <xf numFmtId="49" fontId="5" fillId="37" borderId="10" xfId="0" applyNumberFormat="1" applyFont="1" applyFill="1" applyBorder="1" applyAlignment="1">
      <alignment horizontal="center" vertical="center" shrinkToFit="1"/>
    </xf>
    <xf numFmtId="0" fontId="2" fillId="38" borderId="11" xfId="0" applyFont="1" applyFill="1" applyBorder="1" applyAlignment="1">
      <alignment horizontal="left" vertical="top" wrapText="1"/>
    </xf>
    <xf numFmtId="49" fontId="5" fillId="38" borderId="10" xfId="0" applyNumberFormat="1" applyFont="1" applyFill="1" applyBorder="1" applyAlignment="1">
      <alignment horizontal="center" vertical="center" shrinkToFit="1"/>
    </xf>
    <xf numFmtId="4" fontId="2" fillId="38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left" vertical="top" wrapText="1"/>
    </xf>
    <xf numFmtId="0" fontId="8" fillId="37" borderId="10" xfId="0" applyFont="1" applyFill="1" applyBorder="1" applyAlignment="1">
      <alignment horizontal="left" vertical="top" wrapText="1"/>
    </xf>
    <xf numFmtId="4" fontId="2" fillId="35" borderId="20" xfId="0" applyNumberFormat="1" applyFont="1" applyFill="1" applyBorder="1" applyAlignment="1">
      <alignment horizontal="center" vertical="center" shrinkToFit="1"/>
    </xf>
    <xf numFmtId="0" fontId="2" fillId="37" borderId="11" xfId="0" applyFont="1" applyFill="1" applyBorder="1" applyAlignment="1">
      <alignment vertical="top" wrapText="1"/>
    </xf>
    <xf numFmtId="0" fontId="11" fillId="39" borderId="24" xfId="0" applyFont="1" applyFill="1" applyBorder="1" applyAlignment="1">
      <alignment horizontal="center" vertical="center" wrapText="1"/>
    </xf>
    <xf numFmtId="49" fontId="11" fillId="39" borderId="25" xfId="0" applyNumberFormat="1" applyFont="1" applyFill="1" applyBorder="1" applyAlignment="1">
      <alignment horizontal="center" vertical="center" wrapText="1"/>
    </xf>
    <xf numFmtId="0" fontId="11" fillId="39" borderId="25" xfId="0" applyFont="1" applyFill="1" applyBorder="1" applyAlignment="1">
      <alignment horizontal="center" vertical="center" wrapText="1"/>
    </xf>
    <xf numFmtId="0" fontId="8" fillId="37" borderId="10" xfId="0" applyFont="1" applyFill="1" applyBorder="1" applyAlignment="1">
      <alignment horizontal="center" vertical="center" wrapText="1"/>
    </xf>
    <xf numFmtId="49" fontId="8" fillId="37" borderId="1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 vertical="top" wrapText="1" shrinkToFit="1"/>
    </xf>
    <xf numFmtId="49" fontId="2" fillId="35" borderId="10" xfId="0" applyNumberFormat="1" applyFont="1" applyFill="1" applyBorder="1" applyAlignment="1">
      <alignment horizontal="center" vertical="center" wrapText="1" shrinkToFit="1"/>
    </xf>
    <xf numFmtId="4" fontId="2" fillId="35" borderId="10" xfId="0" applyNumberFormat="1" applyFont="1" applyFill="1" applyBorder="1" applyAlignment="1">
      <alignment horizontal="center" vertical="center" wrapText="1" shrinkToFit="1"/>
    </xf>
    <xf numFmtId="0" fontId="2" fillId="35" borderId="10" xfId="0" applyFont="1" applyFill="1" applyBorder="1" applyAlignment="1">
      <alignment horizontal="left" vertical="top" wrapText="1"/>
    </xf>
    <xf numFmtId="0" fontId="2" fillId="37" borderId="10" xfId="0" applyFont="1" applyFill="1" applyBorder="1" applyAlignment="1">
      <alignment vertical="top" wrapText="1" shrinkToFit="1"/>
    </xf>
    <xf numFmtId="0" fontId="2" fillId="37" borderId="10" xfId="0" applyFont="1" applyFill="1" applyBorder="1" applyAlignment="1">
      <alignment horizontal="left" vertical="top" wrapText="1"/>
    </xf>
    <xf numFmtId="49" fontId="2" fillId="38" borderId="17" xfId="0" applyNumberFormat="1" applyFont="1" applyFill="1" applyBorder="1" applyAlignment="1">
      <alignment horizontal="center" vertical="center" shrinkToFit="1"/>
    </xf>
    <xf numFmtId="49" fontId="2" fillId="34" borderId="17" xfId="0" applyNumberFormat="1" applyFont="1" applyFill="1" applyBorder="1" applyAlignment="1">
      <alignment horizontal="center" vertical="center" shrinkToFit="1"/>
    </xf>
    <xf numFmtId="0" fontId="2" fillId="36" borderId="11" xfId="0" applyFont="1" applyFill="1" applyBorder="1" applyAlignment="1">
      <alignment vertical="top" wrapText="1"/>
    </xf>
    <xf numFmtId="49" fontId="2" fillId="36" borderId="17" xfId="0" applyNumberFormat="1" applyFont="1" applyFill="1" applyBorder="1" applyAlignment="1">
      <alignment horizontal="center" vertical="center" shrinkToFit="1"/>
    </xf>
    <xf numFmtId="4" fontId="2" fillId="36" borderId="10" xfId="0" applyNumberFormat="1" applyFont="1" applyFill="1" applyBorder="1" applyAlignment="1">
      <alignment horizontal="center" vertical="center" shrinkToFit="1"/>
    </xf>
    <xf numFmtId="49" fontId="2" fillId="35" borderId="17" xfId="0" applyNumberFormat="1" applyFont="1" applyFill="1" applyBorder="1" applyAlignment="1">
      <alignment horizontal="center" vertical="center" shrinkToFit="1"/>
    </xf>
    <xf numFmtId="49" fontId="8" fillId="35" borderId="17" xfId="0" applyNumberFormat="1" applyFont="1" applyFill="1" applyBorder="1" applyAlignment="1">
      <alignment horizontal="center" vertical="center" shrinkToFit="1"/>
    </xf>
    <xf numFmtId="49" fontId="2" fillId="37" borderId="17" xfId="0" applyNumberFormat="1" applyFont="1" applyFill="1" applyBorder="1" applyAlignment="1">
      <alignment horizontal="center" vertical="center" shrinkToFit="1"/>
    </xf>
    <xf numFmtId="4" fontId="8" fillId="37" borderId="1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vertical="top" wrapText="1"/>
    </xf>
    <xf numFmtId="0" fontId="2" fillId="37" borderId="11" xfId="0" applyFont="1" applyFill="1" applyBorder="1" applyAlignment="1">
      <alignment horizontal="left" vertical="top" wrapText="1"/>
    </xf>
    <xf numFmtId="0" fontId="2" fillId="36" borderId="10" xfId="0" applyFont="1" applyFill="1" applyBorder="1" applyAlignment="1">
      <alignment horizontal="left" vertical="top" wrapText="1"/>
    </xf>
    <xf numFmtId="49" fontId="8" fillId="36" borderId="10" xfId="0" applyNumberFormat="1" applyFont="1" applyFill="1" applyBorder="1" applyAlignment="1">
      <alignment horizontal="center" vertical="center" shrinkToFit="1"/>
    </xf>
    <xf numFmtId="4" fontId="8" fillId="36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center" vertical="center" wrapText="1" shrinkToFit="1"/>
    </xf>
    <xf numFmtId="0" fontId="2" fillId="37" borderId="10" xfId="0" applyFont="1" applyFill="1" applyBorder="1" applyAlignment="1">
      <alignment horizontal="center" vertical="center" wrapText="1" shrinkToFit="1"/>
    </xf>
    <xf numFmtId="0" fontId="2" fillId="36" borderId="11" xfId="0" applyFont="1" applyFill="1" applyBorder="1" applyAlignment="1">
      <alignment horizontal="center" vertical="center" wrapText="1"/>
    </xf>
    <xf numFmtId="0" fontId="2" fillId="37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8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left" vertical="top" wrapText="1"/>
    </xf>
    <xf numFmtId="0" fontId="8" fillId="35" borderId="10" xfId="0" applyFont="1" applyFill="1" applyBorder="1" applyAlignment="1">
      <alignment horizontal="center" wrapText="1"/>
    </xf>
    <xf numFmtId="0" fontId="8" fillId="37" borderId="10" xfId="0" applyFont="1" applyFill="1" applyBorder="1" applyAlignment="1">
      <alignment vertical="top" wrapText="1"/>
    </xf>
    <xf numFmtId="0" fontId="2" fillId="37" borderId="10" xfId="0" applyNumberFormat="1" applyFont="1" applyFill="1" applyBorder="1" applyAlignment="1">
      <alignment horizontal="left" vertical="top" wrapText="1"/>
    </xf>
    <xf numFmtId="0" fontId="2" fillId="35" borderId="11" xfId="0" applyFont="1" applyFill="1" applyBorder="1" applyAlignment="1">
      <alignment horizontal="center" vertical="center" wrapText="1"/>
    </xf>
    <xf numFmtId="0" fontId="2" fillId="37" borderId="10" xfId="0" applyNumberFormat="1" applyFont="1" applyFill="1" applyBorder="1" applyAlignment="1">
      <alignment horizontal="center" vertical="center" wrapText="1"/>
    </xf>
    <xf numFmtId="169" fontId="11" fillId="39" borderId="12" xfId="0" applyNumberFormat="1" applyFont="1" applyFill="1" applyBorder="1" applyAlignment="1">
      <alignment horizontal="center" vertical="center" wrapText="1"/>
    </xf>
    <xf numFmtId="169" fontId="5" fillId="36" borderId="10" xfId="0" applyNumberFormat="1" applyFont="1" applyFill="1" applyBorder="1" applyAlignment="1">
      <alignment horizontal="center" vertical="center" shrinkToFit="1"/>
    </xf>
    <xf numFmtId="169" fontId="2" fillId="35" borderId="10" xfId="0" applyNumberFormat="1" applyFont="1" applyFill="1" applyBorder="1" applyAlignment="1">
      <alignment horizontal="center" vertical="center" shrinkToFit="1"/>
    </xf>
    <xf numFmtId="169" fontId="2" fillId="38" borderId="10" xfId="0" applyNumberFormat="1" applyFont="1" applyFill="1" applyBorder="1" applyAlignment="1">
      <alignment horizontal="center" vertical="center" shrinkToFit="1"/>
    </xf>
    <xf numFmtId="169" fontId="2" fillId="37" borderId="10" xfId="0" applyNumberFormat="1" applyFont="1" applyFill="1" applyBorder="1" applyAlignment="1">
      <alignment horizontal="center" vertical="center" shrinkToFit="1"/>
    </xf>
    <xf numFmtId="169" fontId="8" fillId="35" borderId="10" xfId="0" applyNumberFormat="1" applyFont="1" applyFill="1" applyBorder="1" applyAlignment="1">
      <alignment horizontal="center" vertical="center" shrinkToFit="1"/>
    </xf>
    <xf numFmtId="169" fontId="5" fillId="38" borderId="0" xfId="0" applyNumberFormat="1" applyFont="1" applyFill="1" applyBorder="1" applyAlignment="1">
      <alignment horizontal="center" vertical="center" shrinkToFit="1"/>
    </xf>
    <xf numFmtId="0" fontId="12" fillId="37" borderId="0" xfId="0" applyFont="1" applyFill="1" applyAlignment="1">
      <alignment wrapText="1"/>
    </xf>
    <xf numFmtId="169" fontId="2" fillId="34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center" vertical="top" wrapText="1"/>
    </xf>
    <xf numFmtId="169" fontId="8" fillId="37" borderId="10" xfId="0" applyNumberFormat="1" applyFont="1" applyFill="1" applyBorder="1" applyAlignment="1">
      <alignment horizontal="center" vertical="center" shrinkToFit="1"/>
    </xf>
    <xf numFmtId="168" fontId="8" fillId="35" borderId="20" xfId="0" applyNumberFormat="1" applyFont="1" applyFill="1" applyBorder="1" applyAlignment="1">
      <alignment horizontal="center" vertical="center" wrapText="1" shrinkToFit="1"/>
    </xf>
    <xf numFmtId="170" fontId="11" fillId="39" borderId="12" xfId="0" applyNumberFormat="1" applyFont="1" applyFill="1" applyBorder="1" applyAlignment="1">
      <alignment horizontal="center" vertical="center" wrapText="1"/>
    </xf>
    <xf numFmtId="170" fontId="5" fillId="36" borderId="10" xfId="0" applyNumberFormat="1" applyFont="1" applyFill="1" applyBorder="1" applyAlignment="1">
      <alignment horizontal="center" vertical="center" shrinkToFit="1"/>
    </xf>
    <xf numFmtId="170" fontId="2" fillId="35" borderId="10" xfId="0" applyNumberFormat="1" applyFont="1" applyFill="1" applyBorder="1" applyAlignment="1">
      <alignment horizontal="center" vertical="center" shrinkToFit="1"/>
    </xf>
    <xf numFmtId="170" fontId="8" fillId="35" borderId="10" xfId="0" applyNumberFormat="1" applyFont="1" applyFill="1" applyBorder="1" applyAlignment="1">
      <alignment horizontal="center" vertical="center" shrinkToFit="1"/>
    </xf>
    <xf numFmtId="170" fontId="2" fillId="37" borderId="10" xfId="0" applyNumberFormat="1" applyFont="1" applyFill="1" applyBorder="1" applyAlignment="1">
      <alignment horizontal="center" vertical="center" shrinkToFit="1"/>
    </xf>
    <xf numFmtId="170" fontId="2" fillId="34" borderId="10" xfId="0" applyNumberFormat="1" applyFont="1" applyFill="1" applyBorder="1" applyAlignment="1">
      <alignment horizontal="center" vertical="center" shrinkToFit="1"/>
    </xf>
    <xf numFmtId="170" fontId="2" fillId="38" borderId="10" xfId="0" applyNumberFormat="1" applyFont="1" applyFill="1" applyBorder="1" applyAlignment="1">
      <alignment horizontal="center" vertical="center" shrinkToFit="1"/>
    </xf>
    <xf numFmtId="170" fontId="2" fillId="36" borderId="10" xfId="0" applyNumberFormat="1" applyFont="1" applyFill="1" applyBorder="1" applyAlignment="1">
      <alignment horizontal="center" vertical="center" shrinkToFit="1"/>
    </xf>
    <xf numFmtId="170" fontId="8" fillId="37" borderId="10" xfId="0" applyNumberFormat="1" applyFont="1" applyFill="1" applyBorder="1" applyAlignment="1">
      <alignment horizontal="center" vertical="center" shrinkToFit="1"/>
    </xf>
    <xf numFmtId="169" fontId="2" fillId="36" borderId="10" xfId="0" applyNumberFormat="1" applyFont="1" applyFill="1" applyBorder="1" applyAlignment="1">
      <alignment horizontal="center" vertical="center" shrinkToFit="1"/>
    </xf>
    <xf numFmtId="0" fontId="6" fillId="0" borderId="0" xfId="0" applyFont="1" applyAlignment="1">
      <alignment horizontal="left" vertical="center"/>
    </xf>
    <xf numFmtId="0" fontId="2" fillId="40" borderId="10" xfId="0" applyFont="1" applyFill="1" applyBorder="1" applyAlignment="1">
      <alignment vertical="top" wrapText="1"/>
    </xf>
    <xf numFmtId="0" fontId="2" fillId="40" borderId="10" xfId="0" applyFont="1" applyFill="1" applyBorder="1" applyAlignment="1">
      <alignment horizontal="center" vertical="center" wrapText="1"/>
    </xf>
    <xf numFmtId="49" fontId="2" fillId="40" borderId="10" xfId="0" applyNumberFormat="1" applyFont="1" applyFill="1" applyBorder="1" applyAlignment="1">
      <alignment horizontal="center" vertical="center" shrinkToFit="1"/>
    </xf>
    <xf numFmtId="169" fontId="2" fillId="40" borderId="10" xfId="0" applyNumberFormat="1" applyFont="1" applyFill="1" applyBorder="1" applyAlignment="1">
      <alignment horizontal="center" vertical="center" shrinkToFit="1"/>
    </xf>
    <xf numFmtId="169" fontId="4" fillId="33" borderId="10" xfId="0" applyNumberFormat="1" applyFont="1" applyFill="1" applyBorder="1" applyAlignment="1">
      <alignment horizontal="center" vertical="center" wrapText="1"/>
    </xf>
    <xf numFmtId="169" fontId="5" fillId="0" borderId="10" xfId="0" applyNumberFormat="1" applyFont="1" applyFill="1" applyBorder="1" applyAlignment="1">
      <alignment horizontal="center" vertical="center" shrinkToFit="1"/>
    </xf>
    <xf numFmtId="169" fontId="5" fillId="36" borderId="26" xfId="0" applyNumberFormat="1" applyFont="1" applyFill="1" applyBorder="1" applyAlignment="1">
      <alignment horizontal="center" vertical="center" shrinkToFit="1"/>
    </xf>
    <xf numFmtId="169" fontId="5" fillId="0" borderId="27" xfId="0" applyNumberFormat="1" applyFont="1" applyFill="1" applyBorder="1" applyAlignment="1">
      <alignment horizontal="center" vertical="center" shrinkToFit="1"/>
    </xf>
    <xf numFmtId="4" fontId="5" fillId="0" borderId="20" xfId="0" applyNumberFormat="1" applyFont="1" applyFill="1" applyBorder="1" applyAlignment="1">
      <alignment horizontal="center" vertical="center" shrinkToFit="1"/>
    </xf>
    <xf numFmtId="4" fontId="5" fillId="0" borderId="17" xfId="0" applyNumberFormat="1" applyFont="1" applyFill="1" applyBorder="1" applyAlignment="1">
      <alignment horizontal="center" vertical="center" shrinkToFit="1"/>
    </xf>
    <xf numFmtId="168" fontId="2" fillId="0" borderId="20" xfId="0" applyNumberFormat="1" applyFont="1" applyFill="1" applyBorder="1" applyAlignment="1">
      <alignment horizontal="center" vertical="center" wrapText="1"/>
    </xf>
    <xf numFmtId="4" fontId="11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5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A525"/>
  <sheetViews>
    <sheetView showGridLines="0" tabSelected="1" zoomScale="70" zoomScaleNormal="70" zoomScalePageLayoutView="0" workbookViewId="0" topLeftCell="A1">
      <selection activeCell="B5" sqref="B5"/>
    </sheetView>
  </sheetViews>
  <sheetFormatPr defaultColWidth="9.00390625" defaultRowHeight="12.75" outlineLevelRow="6"/>
  <cols>
    <col min="1" max="1" width="64.875" style="2" customWidth="1"/>
    <col min="2" max="2" width="7.00390625" style="17" customWidth="1"/>
    <col min="3" max="3" width="7.25390625" style="2" customWidth="1"/>
    <col min="4" max="4" width="13.25390625" style="2" customWidth="1"/>
    <col min="5" max="5" width="5.875" style="2" customWidth="1"/>
    <col min="6" max="6" width="0" style="2" hidden="1" customWidth="1"/>
    <col min="7" max="7" width="17.875" style="2" customWidth="1"/>
    <col min="8" max="23" width="0" style="2" hidden="1" customWidth="1"/>
    <col min="24" max="24" width="14.875" style="52" hidden="1" customWidth="1"/>
    <col min="25" max="25" width="11.875" style="46" hidden="1" customWidth="1"/>
    <col min="26" max="26" width="15.75390625" style="2" customWidth="1"/>
    <col min="27" max="27" width="12.25390625" style="2" customWidth="1"/>
    <col min="28" max="16384" width="9.125" style="2" customWidth="1"/>
  </cols>
  <sheetData>
    <row r="2" spans="2:27" ht="18.75">
      <c r="B2" s="174" t="s">
        <v>416</v>
      </c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</row>
    <row r="3" spans="2:27" ht="18.75" customHeight="1">
      <c r="B3" s="173" t="s">
        <v>364</v>
      </c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  <c r="AA3" s="173"/>
    </row>
    <row r="4" spans="2:27" ht="18.75">
      <c r="B4" s="174" t="s">
        <v>420</v>
      </c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</row>
    <row r="6" ht="18.75">
      <c r="B6" s="160"/>
    </row>
    <row r="7" spans="1:25" ht="19.5" customHeight="1">
      <c r="A7" s="176" t="s">
        <v>90</v>
      </c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X7" s="2"/>
      <c r="Y7" s="2"/>
    </row>
    <row r="8" spans="1:25" ht="57" customHeight="1">
      <c r="A8" s="175" t="s">
        <v>415</v>
      </c>
      <c r="B8" s="175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X8" s="2"/>
      <c r="Y8" s="2"/>
    </row>
    <row r="9" spans="1:27" ht="15" customHeight="1" thickBot="1">
      <c r="A9" s="177" t="s">
        <v>84</v>
      </c>
      <c r="B9" s="177"/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77"/>
      <c r="V9" s="177"/>
      <c r="W9" s="177"/>
      <c r="X9" s="177"/>
      <c r="Y9" s="177"/>
      <c r="Z9" s="177"/>
      <c r="AA9" s="177"/>
    </row>
    <row r="10" spans="1:27" ht="48" thickBot="1">
      <c r="A10" s="36" t="s">
        <v>0</v>
      </c>
      <c r="B10" s="36" t="s">
        <v>59</v>
      </c>
      <c r="C10" s="36" t="s">
        <v>1</v>
      </c>
      <c r="D10" s="36" t="s">
        <v>2</v>
      </c>
      <c r="E10" s="36" t="s">
        <v>3</v>
      </c>
      <c r="F10" s="37" t="s">
        <v>4</v>
      </c>
      <c r="G10" s="36" t="s">
        <v>23</v>
      </c>
      <c r="H10" s="23" t="s">
        <v>23</v>
      </c>
      <c r="I10" s="4" t="s">
        <v>23</v>
      </c>
      <c r="J10" s="4" t="s">
        <v>23</v>
      </c>
      <c r="K10" s="4" t="s">
        <v>23</v>
      </c>
      <c r="L10" s="4" t="s">
        <v>23</v>
      </c>
      <c r="M10" s="4" t="s">
        <v>23</v>
      </c>
      <c r="N10" s="4" t="s">
        <v>23</v>
      </c>
      <c r="O10" s="4" t="s">
        <v>23</v>
      </c>
      <c r="P10" s="4" t="s">
        <v>23</v>
      </c>
      <c r="Q10" s="4" t="s">
        <v>23</v>
      </c>
      <c r="R10" s="4" t="s">
        <v>23</v>
      </c>
      <c r="S10" s="4" t="s">
        <v>23</v>
      </c>
      <c r="T10" s="4" t="s">
        <v>23</v>
      </c>
      <c r="U10" s="4" t="s">
        <v>23</v>
      </c>
      <c r="V10" s="4" t="s">
        <v>23</v>
      </c>
      <c r="W10" s="41" t="s">
        <v>23</v>
      </c>
      <c r="X10" s="55" t="s">
        <v>86</v>
      </c>
      <c r="Y10" s="47" t="s">
        <v>85</v>
      </c>
      <c r="Z10" s="165" t="s">
        <v>417</v>
      </c>
      <c r="AA10" s="165" t="s">
        <v>85</v>
      </c>
    </row>
    <row r="11" spans="1:27" ht="29.25" thickBot="1">
      <c r="A11" s="100" t="s">
        <v>60</v>
      </c>
      <c r="B11" s="101">
        <v>951</v>
      </c>
      <c r="C11" s="101" t="s">
        <v>61</v>
      </c>
      <c r="D11" s="101" t="s">
        <v>250</v>
      </c>
      <c r="E11" s="101" t="s">
        <v>5</v>
      </c>
      <c r="F11" s="102"/>
      <c r="G11" s="138">
        <f>G12+G177+G183+G190+G238+G279+G311+G352+G377+G387+G400+G406</f>
        <v>173908.51867000002</v>
      </c>
      <c r="H11" s="28" t="e">
        <f aca="true" t="shared" si="0" ref="H11:X11">H12+H173+H184+H190+H237+H297+H323+H366+H378+H391+H402+H407</f>
        <v>#REF!</v>
      </c>
      <c r="I11" s="28" t="e">
        <f t="shared" si="0"/>
        <v>#REF!</v>
      </c>
      <c r="J11" s="28" t="e">
        <f t="shared" si="0"/>
        <v>#REF!</v>
      </c>
      <c r="K11" s="28" t="e">
        <f t="shared" si="0"/>
        <v>#REF!</v>
      </c>
      <c r="L11" s="28" t="e">
        <f t="shared" si="0"/>
        <v>#REF!</v>
      </c>
      <c r="M11" s="28" t="e">
        <f t="shared" si="0"/>
        <v>#REF!</v>
      </c>
      <c r="N11" s="28" t="e">
        <f t="shared" si="0"/>
        <v>#REF!</v>
      </c>
      <c r="O11" s="28" t="e">
        <f t="shared" si="0"/>
        <v>#REF!</v>
      </c>
      <c r="P11" s="28" t="e">
        <f t="shared" si="0"/>
        <v>#REF!</v>
      </c>
      <c r="Q11" s="28" t="e">
        <f t="shared" si="0"/>
        <v>#REF!</v>
      </c>
      <c r="R11" s="28" t="e">
        <f t="shared" si="0"/>
        <v>#REF!</v>
      </c>
      <c r="S11" s="28" t="e">
        <f t="shared" si="0"/>
        <v>#REF!</v>
      </c>
      <c r="T11" s="28" t="e">
        <f t="shared" si="0"/>
        <v>#REF!</v>
      </c>
      <c r="U11" s="28" t="e">
        <f t="shared" si="0"/>
        <v>#REF!</v>
      </c>
      <c r="V11" s="28" t="e">
        <f t="shared" si="0"/>
        <v>#REF!</v>
      </c>
      <c r="W11" s="28" t="e">
        <f t="shared" si="0"/>
        <v>#REF!</v>
      </c>
      <c r="X11" s="57" t="e">
        <f t="shared" si="0"/>
        <v>#REF!</v>
      </c>
      <c r="Y11" s="56" t="e">
        <f aca="true" t="shared" si="1" ref="Y11:Y21">X11/G11*100</f>
        <v>#REF!</v>
      </c>
      <c r="Z11" s="138">
        <f>Z12+Z177+Z183+Z190+Z238+Z279+Z311+Z352+Z377+Z387+Z400+Z406</f>
        <v>165056.74761999998</v>
      </c>
      <c r="AA11" s="139">
        <f>Z11/G11*100</f>
        <v>94.91009921900564</v>
      </c>
    </row>
    <row r="12" spans="1:27" ht="18.75" customHeight="1" outlineLevel="2" thickBot="1">
      <c r="A12" s="105" t="s">
        <v>54</v>
      </c>
      <c r="B12" s="18">
        <v>951</v>
      </c>
      <c r="C12" s="14" t="s">
        <v>53</v>
      </c>
      <c r="D12" s="14" t="s">
        <v>250</v>
      </c>
      <c r="E12" s="14" t="s">
        <v>5</v>
      </c>
      <c r="F12" s="14"/>
      <c r="G12" s="139">
        <f>G13+G21+G43+G63+G77+G82+G57+G71</f>
        <v>73144.09517999999</v>
      </c>
      <c r="H12" s="29" t="e">
        <f>H13+H24+H45+#REF!+H64+#REF!+H77+H81</f>
        <v>#REF!</v>
      </c>
      <c r="I12" s="29" t="e">
        <f>I13+I24+I45+#REF!+I64+#REF!+I77+I81</f>
        <v>#REF!</v>
      </c>
      <c r="J12" s="29" t="e">
        <f>J13+J24+J45+#REF!+J64+#REF!+J77+J81</f>
        <v>#REF!</v>
      </c>
      <c r="K12" s="29" t="e">
        <f>K13+K24+K45+#REF!+K64+#REF!+K77+K81</f>
        <v>#REF!</v>
      </c>
      <c r="L12" s="29" t="e">
        <f>L13+L24+L45+#REF!+L64+#REF!+L77+L81</f>
        <v>#REF!</v>
      </c>
      <c r="M12" s="29" t="e">
        <f>M13+M24+M45+#REF!+M64+#REF!+M77+M81</f>
        <v>#REF!</v>
      </c>
      <c r="N12" s="29" t="e">
        <f>N13+N24+N45+#REF!+N64+#REF!+N77+N81</f>
        <v>#REF!</v>
      </c>
      <c r="O12" s="29" t="e">
        <f>O13+O24+O45+#REF!+O64+#REF!+O77+O81</f>
        <v>#REF!</v>
      </c>
      <c r="P12" s="29" t="e">
        <f>P13+P24+P45+#REF!+P64+#REF!+P77+P81</f>
        <v>#REF!</v>
      </c>
      <c r="Q12" s="29" t="e">
        <f>Q13+Q24+Q45+#REF!+Q64+#REF!+Q77+Q81</f>
        <v>#REF!</v>
      </c>
      <c r="R12" s="29" t="e">
        <f>R13+R24+R45+#REF!+R64+#REF!+R77+R81</f>
        <v>#REF!</v>
      </c>
      <c r="S12" s="29" t="e">
        <f>S13+S24+S45+#REF!+S64+#REF!+S77+S81</f>
        <v>#REF!</v>
      </c>
      <c r="T12" s="29" t="e">
        <f>T13+T24+T45+#REF!+T64+#REF!+T77+T81</f>
        <v>#REF!</v>
      </c>
      <c r="U12" s="29" t="e">
        <f>U13+U24+U45+#REF!+U64+#REF!+U77+U81</f>
        <v>#REF!</v>
      </c>
      <c r="V12" s="29" t="e">
        <f>V13+V24+V45+#REF!+V64+#REF!+V77+V81</f>
        <v>#REF!</v>
      </c>
      <c r="W12" s="29" t="e">
        <f>W13+W24+W45+#REF!+W64+#REF!+W77+W81</f>
        <v>#REF!</v>
      </c>
      <c r="X12" s="58" t="e">
        <f>X13+X24+X45+#REF!+X64+#REF!+X77+X81</f>
        <v>#REF!</v>
      </c>
      <c r="Y12" s="56" t="e">
        <f t="shared" si="1"/>
        <v>#REF!</v>
      </c>
      <c r="Z12" s="139">
        <f>Z13+Z21+Z43+Z63+Z77+Z82+Z57+Z71</f>
        <v>68441.07553999999</v>
      </c>
      <c r="AA12" s="139">
        <f>Z12/G12*100</f>
        <v>93.57019916860499</v>
      </c>
    </row>
    <row r="13" spans="1:27" ht="32.25" customHeight="1" outlineLevel="3" thickBot="1">
      <c r="A13" s="106" t="s">
        <v>24</v>
      </c>
      <c r="B13" s="126">
        <v>951</v>
      </c>
      <c r="C13" s="107" t="s">
        <v>6</v>
      </c>
      <c r="D13" s="107" t="s">
        <v>250</v>
      </c>
      <c r="E13" s="107" t="s">
        <v>5</v>
      </c>
      <c r="F13" s="107"/>
      <c r="G13" s="108">
        <f>G14</f>
        <v>2001.06</v>
      </c>
      <c r="H13" s="31">
        <f aca="true" t="shared" si="2" ref="H13:X13">H14</f>
        <v>1204.8</v>
      </c>
      <c r="I13" s="31">
        <f t="shared" si="2"/>
        <v>1204.8</v>
      </c>
      <c r="J13" s="31">
        <f t="shared" si="2"/>
        <v>1204.8</v>
      </c>
      <c r="K13" s="31">
        <f t="shared" si="2"/>
        <v>1204.8</v>
      </c>
      <c r="L13" s="31">
        <f t="shared" si="2"/>
        <v>1204.8</v>
      </c>
      <c r="M13" s="31">
        <f t="shared" si="2"/>
        <v>1204.8</v>
      </c>
      <c r="N13" s="31">
        <f t="shared" si="2"/>
        <v>1204.8</v>
      </c>
      <c r="O13" s="31">
        <f t="shared" si="2"/>
        <v>1204.8</v>
      </c>
      <c r="P13" s="31">
        <f t="shared" si="2"/>
        <v>1204.8</v>
      </c>
      <c r="Q13" s="31">
        <f t="shared" si="2"/>
        <v>1204.8</v>
      </c>
      <c r="R13" s="31">
        <f t="shared" si="2"/>
        <v>1204.8</v>
      </c>
      <c r="S13" s="31">
        <f t="shared" si="2"/>
        <v>1204.8</v>
      </c>
      <c r="T13" s="31">
        <f t="shared" si="2"/>
        <v>1204.8</v>
      </c>
      <c r="U13" s="31">
        <f t="shared" si="2"/>
        <v>1204.8</v>
      </c>
      <c r="V13" s="31">
        <f t="shared" si="2"/>
        <v>1204.8</v>
      </c>
      <c r="W13" s="31">
        <f t="shared" si="2"/>
        <v>1204.8</v>
      </c>
      <c r="X13" s="59">
        <f t="shared" si="2"/>
        <v>1147.63638</v>
      </c>
      <c r="Y13" s="56">
        <f t="shared" si="1"/>
        <v>57.351422745944646</v>
      </c>
      <c r="Z13" s="108">
        <f>Z14</f>
        <v>1970.9713199999999</v>
      </c>
      <c r="AA13" s="139">
        <f aca="true" t="shared" si="3" ref="AA13:AA76">Z13/G13*100</f>
        <v>98.49636292764833</v>
      </c>
    </row>
    <row r="14" spans="1:27" ht="34.5" customHeight="1" outlineLevel="3" thickBot="1">
      <c r="A14" s="109" t="s">
        <v>136</v>
      </c>
      <c r="B14" s="19">
        <v>951</v>
      </c>
      <c r="C14" s="11" t="s">
        <v>6</v>
      </c>
      <c r="D14" s="11" t="s">
        <v>251</v>
      </c>
      <c r="E14" s="11" t="s">
        <v>5</v>
      </c>
      <c r="F14" s="11"/>
      <c r="G14" s="12">
        <f>G15</f>
        <v>2001.06</v>
      </c>
      <c r="H14" s="32">
        <f aca="true" t="shared" si="4" ref="H14:X14">H19</f>
        <v>1204.8</v>
      </c>
      <c r="I14" s="32">
        <f t="shared" si="4"/>
        <v>1204.8</v>
      </c>
      <c r="J14" s="32">
        <f t="shared" si="4"/>
        <v>1204.8</v>
      </c>
      <c r="K14" s="32">
        <f t="shared" si="4"/>
        <v>1204.8</v>
      </c>
      <c r="L14" s="32">
        <f t="shared" si="4"/>
        <v>1204.8</v>
      </c>
      <c r="M14" s="32">
        <f t="shared" si="4"/>
        <v>1204.8</v>
      </c>
      <c r="N14" s="32">
        <f t="shared" si="4"/>
        <v>1204.8</v>
      </c>
      <c r="O14" s="32">
        <f t="shared" si="4"/>
        <v>1204.8</v>
      </c>
      <c r="P14" s="32">
        <f t="shared" si="4"/>
        <v>1204.8</v>
      </c>
      <c r="Q14" s="32">
        <f t="shared" si="4"/>
        <v>1204.8</v>
      </c>
      <c r="R14" s="32">
        <f t="shared" si="4"/>
        <v>1204.8</v>
      </c>
      <c r="S14" s="32">
        <f t="shared" si="4"/>
        <v>1204.8</v>
      </c>
      <c r="T14" s="32">
        <f t="shared" si="4"/>
        <v>1204.8</v>
      </c>
      <c r="U14" s="32">
        <f t="shared" si="4"/>
        <v>1204.8</v>
      </c>
      <c r="V14" s="32">
        <f t="shared" si="4"/>
        <v>1204.8</v>
      </c>
      <c r="W14" s="32">
        <f t="shared" si="4"/>
        <v>1204.8</v>
      </c>
      <c r="X14" s="60">
        <f t="shared" si="4"/>
        <v>1147.63638</v>
      </c>
      <c r="Y14" s="56">
        <f t="shared" si="1"/>
        <v>57.351422745944646</v>
      </c>
      <c r="Z14" s="12">
        <f>Z15</f>
        <v>1970.9713199999999</v>
      </c>
      <c r="AA14" s="139">
        <f t="shared" si="3"/>
        <v>98.49636292764833</v>
      </c>
    </row>
    <row r="15" spans="1:27" ht="36" customHeight="1" outlineLevel="3" thickBot="1">
      <c r="A15" s="109" t="s">
        <v>137</v>
      </c>
      <c r="B15" s="19">
        <v>951</v>
      </c>
      <c r="C15" s="11" t="s">
        <v>6</v>
      </c>
      <c r="D15" s="11" t="s">
        <v>252</v>
      </c>
      <c r="E15" s="11" t="s">
        <v>5</v>
      </c>
      <c r="F15" s="11"/>
      <c r="G15" s="12">
        <f>G16</f>
        <v>2001.06</v>
      </c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60"/>
      <c r="Y15" s="56"/>
      <c r="Z15" s="12">
        <f>Z16</f>
        <v>1970.9713199999999</v>
      </c>
      <c r="AA15" s="139">
        <f t="shared" si="3"/>
        <v>98.49636292764833</v>
      </c>
    </row>
    <row r="16" spans="1:27" ht="20.25" customHeight="1" outlineLevel="3" thickBot="1">
      <c r="A16" s="91" t="s">
        <v>138</v>
      </c>
      <c r="B16" s="87">
        <v>951</v>
      </c>
      <c r="C16" s="88" t="s">
        <v>6</v>
      </c>
      <c r="D16" s="88" t="s">
        <v>253</v>
      </c>
      <c r="E16" s="88" t="s">
        <v>5</v>
      </c>
      <c r="F16" s="88"/>
      <c r="G16" s="16">
        <f>G17</f>
        <v>2001.06</v>
      </c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60"/>
      <c r="Y16" s="56"/>
      <c r="Z16" s="16">
        <f>Z17</f>
        <v>1970.9713199999999</v>
      </c>
      <c r="AA16" s="139">
        <f t="shared" si="3"/>
        <v>98.49636292764833</v>
      </c>
    </row>
    <row r="17" spans="1:27" ht="31.5" customHeight="1" outlineLevel="3" thickBot="1">
      <c r="A17" s="5" t="s">
        <v>94</v>
      </c>
      <c r="B17" s="21">
        <v>951</v>
      </c>
      <c r="C17" s="6" t="s">
        <v>6</v>
      </c>
      <c r="D17" s="6" t="s">
        <v>253</v>
      </c>
      <c r="E17" s="6" t="s">
        <v>91</v>
      </c>
      <c r="F17" s="6"/>
      <c r="G17" s="7">
        <f>G18+G19+G20</f>
        <v>2001.06</v>
      </c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60"/>
      <c r="Y17" s="56"/>
      <c r="Z17" s="7">
        <f>Z18+Z19+Z20</f>
        <v>1970.9713199999999</v>
      </c>
      <c r="AA17" s="139">
        <f t="shared" si="3"/>
        <v>98.49636292764833</v>
      </c>
    </row>
    <row r="18" spans="1:27" ht="20.25" customHeight="1" outlineLevel="3" thickBot="1">
      <c r="A18" s="85" t="s">
        <v>247</v>
      </c>
      <c r="B18" s="89">
        <v>951</v>
      </c>
      <c r="C18" s="90" t="s">
        <v>6</v>
      </c>
      <c r="D18" s="90" t="s">
        <v>253</v>
      </c>
      <c r="E18" s="90" t="s">
        <v>92</v>
      </c>
      <c r="F18" s="90"/>
      <c r="G18" s="95">
        <v>1631.3</v>
      </c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60"/>
      <c r="Y18" s="56"/>
      <c r="Z18" s="95">
        <v>1630.63495</v>
      </c>
      <c r="AA18" s="139">
        <f t="shared" si="3"/>
        <v>99.9592319009379</v>
      </c>
    </row>
    <row r="19" spans="1:27" ht="48" outlineLevel="4" thickBot="1">
      <c r="A19" s="85" t="s">
        <v>249</v>
      </c>
      <c r="B19" s="89">
        <v>951</v>
      </c>
      <c r="C19" s="90" t="s">
        <v>6</v>
      </c>
      <c r="D19" s="90" t="s">
        <v>253</v>
      </c>
      <c r="E19" s="90" t="s">
        <v>93</v>
      </c>
      <c r="F19" s="90"/>
      <c r="G19" s="95">
        <v>0</v>
      </c>
      <c r="H19" s="34">
        <f aca="true" t="shared" si="5" ref="H19:X19">H21</f>
        <v>1204.8</v>
      </c>
      <c r="I19" s="34">
        <f t="shared" si="5"/>
        <v>1204.8</v>
      </c>
      <c r="J19" s="34">
        <f t="shared" si="5"/>
        <v>1204.8</v>
      </c>
      <c r="K19" s="34">
        <f t="shared" si="5"/>
        <v>1204.8</v>
      </c>
      <c r="L19" s="34">
        <f t="shared" si="5"/>
        <v>1204.8</v>
      </c>
      <c r="M19" s="34">
        <f t="shared" si="5"/>
        <v>1204.8</v>
      </c>
      <c r="N19" s="34">
        <f t="shared" si="5"/>
        <v>1204.8</v>
      </c>
      <c r="O19" s="34">
        <f t="shared" si="5"/>
        <v>1204.8</v>
      </c>
      <c r="P19" s="34">
        <f t="shared" si="5"/>
        <v>1204.8</v>
      </c>
      <c r="Q19" s="34">
        <f t="shared" si="5"/>
        <v>1204.8</v>
      </c>
      <c r="R19" s="34">
        <f t="shared" si="5"/>
        <v>1204.8</v>
      </c>
      <c r="S19" s="34">
        <f t="shared" si="5"/>
        <v>1204.8</v>
      </c>
      <c r="T19" s="34">
        <f t="shared" si="5"/>
        <v>1204.8</v>
      </c>
      <c r="U19" s="34">
        <f t="shared" si="5"/>
        <v>1204.8</v>
      </c>
      <c r="V19" s="34">
        <f t="shared" si="5"/>
        <v>1204.8</v>
      </c>
      <c r="W19" s="34">
        <f t="shared" si="5"/>
        <v>1204.8</v>
      </c>
      <c r="X19" s="61">
        <f t="shared" si="5"/>
        <v>1147.63638</v>
      </c>
      <c r="Y19" s="56" t="e">
        <f t="shared" si="1"/>
        <v>#DIV/0!</v>
      </c>
      <c r="Z19" s="95">
        <v>0</v>
      </c>
      <c r="AA19" s="139">
        <v>0</v>
      </c>
    </row>
    <row r="20" spans="1:27" ht="48" outlineLevel="4" thickBot="1">
      <c r="A20" s="85" t="s">
        <v>242</v>
      </c>
      <c r="B20" s="89">
        <v>951</v>
      </c>
      <c r="C20" s="90" t="s">
        <v>6</v>
      </c>
      <c r="D20" s="90" t="s">
        <v>253</v>
      </c>
      <c r="E20" s="90" t="s">
        <v>243</v>
      </c>
      <c r="F20" s="90"/>
      <c r="G20" s="95">
        <v>369.76</v>
      </c>
      <c r="H20" s="53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78"/>
      <c r="Y20" s="56"/>
      <c r="Z20" s="95">
        <v>340.33637</v>
      </c>
      <c r="AA20" s="139">
        <f t="shared" si="3"/>
        <v>92.04250594980527</v>
      </c>
    </row>
    <row r="21" spans="1:27" ht="47.25" customHeight="1" outlineLevel="5" thickBot="1">
      <c r="A21" s="8" t="s">
        <v>25</v>
      </c>
      <c r="B21" s="19">
        <v>951</v>
      </c>
      <c r="C21" s="9" t="s">
        <v>17</v>
      </c>
      <c r="D21" s="9" t="s">
        <v>250</v>
      </c>
      <c r="E21" s="9" t="s">
        <v>5</v>
      </c>
      <c r="F21" s="9"/>
      <c r="G21" s="152">
        <f>G22</f>
        <v>3534.30988</v>
      </c>
      <c r="H21" s="26">
        <v>1204.8</v>
      </c>
      <c r="I21" s="7">
        <v>1204.8</v>
      </c>
      <c r="J21" s="7">
        <v>1204.8</v>
      </c>
      <c r="K21" s="7">
        <v>1204.8</v>
      </c>
      <c r="L21" s="7">
        <v>1204.8</v>
      </c>
      <c r="M21" s="7">
        <v>1204.8</v>
      </c>
      <c r="N21" s="7">
        <v>1204.8</v>
      </c>
      <c r="O21" s="7">
        <v>1204.8</v>
      </c>
      <c r="P21" s="7">
        <v>1204.8</v>
      </c>
      <c r="Q21" s="7">
        <v>1204.8</v>
      </c>
      <c r="R21" s="7">
        <v>1204.8</v>
      </c>
      <c r="S21" s="7">
        <v>1204.8</v>
      </c>
      <c r="T21" s="7">
        <v>1204.8</v>
      </c>
      <c r="U21" s="7">
        <v>1204.8</v>
      </c>
      <c r="V21" s="7">
        <v>1204.8</v>
      </c>
      <c r="W21" s="44">
        <v>1204.8</v>
      </c>
      <c r="X21" s="62">
        <v>1147.63638</v>
      </c>
      <c r="Y21" s="56">
        <f t="shared" si="1"/>
        <v>32.4713004508818</v>
      </c>
      <c r="Z21" s="152">
        <f>Z22</f>
        <v>3480.1467</v>
      </c>
      <c r="AA21" s="139">
        <f t="shared" si="3"/>
        <v>98.46750336447579</v>
      </c>
    </row>
    <row r="22" spans="1:27" ht="32.25" outlineLevel="5" thickBot="1">
      <c r="A22" s="109" t="s">
        <v>136</v>
      </c>
      <c r="B22" s="19">
        <v>951</v>
      </c>
      <c r="C22" s="11" t="s">
        <v>17</v>
      </c>
      <c r="D22" s="11" t="s">
        <v>251</v>
      </c>
      <c r="E22" s="11" t="s">
        <v>5</v>
      </c>
      <c r="F22" s="11"/>
      <c r="G22" s="153">
        <f>G23</f>
        <v>3534.30988</v>
      </c>
      <c r="H22" s="53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72"/>
      <c r="Y22" s="56"/>
      <c r="Z22" s="153">
        <f>Z23</f>
        <v>3480.1467</v>
      </c>
      <c r="AA22" s="139">
        <f t="shared" si="3"/>
        <v>98.46750336447579</v>
      </c>
    </row>
    <row r="23" spans="1:27" ht="32.25" outlineLevel="5" thickBot="1">
      <c r="A23" s="109" t="s">
        <v>137</v>
      </c>
      <c r="B23" s="19">
        <v>951</v>
      </c>
      <c r="C23" s="11" t="s">
        <v>17</v>
      </c>
      <c r="D23" s="11" t="s">
        <v>252</v>
      </c>
      <c r="E23" s="11" t="s">
        <v>5</v>
      </c>
      <c r="F23" s="11"/>
      <c r="G23" s="153">
        <f>G24+G35+G41</f>
        <v>3534.30988</v>
      </c>
      <c r="H23" s="53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72"/>
      <c r="Y23" s="56"/>
      <c r="Z23" s="153">
        <f>Z24+Z35+Z41</f>
        <v>3480.1467</v>
      </c>
      <c r="AA23" s="139">
        <f t="shared" si="3"/>
        <v>98.46750336447579</v>
      </c>
    </row>
    <row r="24" spans="1:27" ht="49.5" customHeight="1" outlineLevel="6" thickBot="1">
      <c r="A24" s="110" t="s">
        <v>207</v>
      </c>
      <c r="B24" s="127">
        <v>951</v>
      </c>
      <c r="C24" s="88" t="s">
        <v>17</v>
      </c>
      <c r="D24" s="88" t="s">
        <v>254</v>
      </c>
      <c r="E24" s="88" t="s">
        <v>5</v>
      </c>
      <c r="F24" s="88"/>
      <c r="G24" s="154">
        <f>G25+G29+G32</f>
        <v>1816.5589899999998</v>
      </c>
      <c r="H24" s="31" t="e">
        <f aca="true" t="shared" si="6" ref="H24:X24">H25</f>
        <v>#REF!</v>
      </c>
      <c r="I24" s="31" t="e">
        <f t="shared" si="6"/>
        <v>#REF!</v>
      </c>
      <c r="J24" s="31" t="e">
        <f t="shared" si="6"/>
        <v>#REF!</v>
      </c>
      <c r="K24" s="31" t="e">
        <f t="shared" si="6"/>
        <v>#REF!</v>
      </c>
      <c r="L24" s="31" t="e">
        <f t="shared" si="6"/>
        <v>#REF!</v>
      </c>
      <c r="M24" s="31" t="e">
        <f t="shared" si="6"/>
        <v>#REF!</v>
      </c>
      <c r="N24" s="31" t="e">
        <f t="shared" si="6"/>
        <v>#REF!</v>
      </c>
      <c r="O24" s="31" t="e">
        <f t="shared" si="6"/>
        <v>#REF!</v>
      </c>
      <c r="P24" s="31" t="e">
        <f t="shared" si="6"/>
        <v>#REF!</v>
      </c>
      <c r="Q24" s="31" t="e">
        <f t="shared" si="6"/>
        <v>#REF!</v>
      </c>
      <c r="R24" s="31" t="e">
        <f t="shared" si="6"/>
        <v>#REF!</v>
      </c>
      <c r="S24" s="31" t="e">
        <f t="shared" si="6"/>
        <v>#REF!</v>
      </c>
      <c r="T24" s="31" t="e">
        <f t="shared" si="6"/>
        <v>#REF!</v>
      </c>
      <c r="U24" s="31" t="e">
        <f t="shared" si="6"/>
        <v>#REF!</v>
      </c>
      <c r="V24" s="31" t="e">
        <f t="shared" si="6"/>
        <v>#REF!</v>
      </c>
      <c r="W24" s="31" t="e">
        <f t="shared" si="6"/>
        <v>#REF!</v>
      </c>
      <c r="X24" s="63" t="e">
        <f t="shared" si="6"/>
        <v>#REF!</v>
      </c>
      <c r="Y24" s="56" t="e">
        <f>X24/G24*100</f>
        <v>#REF!</v>
      </c>
      <c r="Z24" s="154">
        <f>Z25+Z29+Z32</f>
        <v>1774.05335</v>
      </c>
      <c r="AA24" s="139">
        <f t="shared" si="3"/>
        <v>97.6601013105553</v>
      </c>
    </row>
    <row r="25" spans="1:27" ht="33" customHeight="1" outlineLevel="6" thickBot="1">
      <c r="A25" s="5" t="s">
        <v>94</v>
      </c>
      <c r="B25" s="21">
        <v>951</v>
      </c>
      <c r="C25" s="6" t="s">
        <v>17</v>
      </c>
      <c r="D25" s="6" t="s">
        <v>254</v>
      </c>
      <c r="E25" s="6" t="s">
        <v>91</v>
      </c>
      <c r="F25" s="6"/>
      <c r="G25" s="155">
        <f>G26+G27+G28</f>
        <v>1735.9353899999999</v>
      </c>
      <c r="H25" s="32" t="e">
        <f>H26+#REF!+H37</f>
        <v>#REF!</v>
      </c>
      <c r="I25" s="32" t="e">
        <f>I26+#REF!+I37</f>
        <v>#REF!</v>
      </c>
      <c r="J25" s="32" t="e">
        <f>J26+#REF!+J37</f>
        <v>#REF!</v>
      </c>
      <c r="K25" s="32" t="e">
        <f>K26+#REF!+K37</f>
        <v>#REF!</v>
      </c>
      <c r="L25" s="32" t="e">
        <f>L26+#REF!+L37</f>
        <v>#REF!</v>
      </c>
      <c r="M25" s="32" t="e">
        <f>M26+#REF!+M37</f>
        <v>#REF!</v>
      </c>
      <c r="N25" s="32" t="e">
        <f>N26+#REF!+N37</f>
        <v>#REF!</v>
      </c>
      <c r="O25" s="32" t="e">
        <f>O26+#REF!+O37</f>
        <v>#REF!</v>
      </c>
      <c r="P25" s="32" t="e">
        <f>P26+#REF!+P37</f>
        <v>#REF!</v>
      </c>
      <c r="Q25" s="32" t="e">
        <f>Q26+#REF!+Q37</f>
        <v>#REF!</v>
      </c>
      <c r="R25" s="32" t="e">
        <f>R26+#REF!+R37</f>
        <v>#REF!</v>
      </c>
      <c r="S25" s="32" t="e">
        <f>S26+#REF!+S37</f>
        <v>#REF!</v>
      </c>
      <c r="T25" s="32" t="e">
        <f>T26+#REF!+T37</f>
        <v>#REF!</v>
      </c>
      <c r="U25" s="32" t="e">
        <f>U26+#REF!+U37</f>
        <v>#REF!</v>
      </c>
      <c r="V25" s="32" t="e">
        <f>V26+#REF!+V37</f>
        <v>#REF!</v>
      </c>
      <c r="W25" s="32" t="e">
        <f>W26+#REF!+W37</f>
        <v>#REF!</v>
      </c>
      <c r="X25" s="64" t="e">
        <f>X26+#REF!+X37</f>
        <v>#REF!</v>
      </c>
      <c r="Y25" s="56" t="e">
        <f>X25/G25*100</f>
        <v>#REF!</v>
      </c>
      <c r="Z25" s="155">
        <f>Z26+Z27+Z28</f>
        <v>1693.42975</v>
      </c>
      <c r="AA25" s="139">
        <f t="shared" si="3"/>
        <v>97.55142730283298</v>
      </c>
    </row>
    <row r="26" spans="1:27" ht="32.25" outlineLevel="6" thickBot="1">
      <c r="A26" s="85" t="s">
        <v>247</v>
      </c>
      <c r="B26" s="89">
        <v>951</v>
      </c>
      <c r="C26" s="90" t="s">
        <v>17</v>
      </c>
      <c r="D26" s="90" t="s">
        <v>254</v>
      </c>
      <c r="E26" s="90" t="s">
        <v>92</v>
      </c>
      <c r="F26" s="90"/>
      <c r="G26" s="156">
        <v>1259.55334</v>
      </c>
      <c r="H26" s="34">
        <f aca="true" t="shared" si="7" ref="H26:X26">H27</f>
        <v>2414.5</v>
      </c>
      <c r="I26" s="34">
        <f t="shared" si="7"/>
        <v>2414.5</v>
      </c>
      <c r="J26" s="34">
        <f t="shared" si="7"/>
        <v>2414.5</v>
      </c>
      <c r="K26" s="34">
        <f t="shared" si="7"/>
        <v>2414.5</v>
      </c>
      <c r="L26" s="34">
        <f t="shared" si="7"/>
        <v>2414.5</v>
      </c>
      <c r="M26" s="34">
        <f t="shared" si="7"/>
        <v>2414.5</v>
      </c>
      <c r="N26" s="34">
        <f t="shared" si="7"/>
        <v>2414.5</v>
      </c>
      <c r="O26" s="34">
        <f t="shared" si="7"/>
        <v>2414.5</v>
      </c>
      <c r="P26" s="34">
        <f t="shared" si="7"/>
        <v>2414.5</v>
      </c>
      <c r="Q26" s="34">
        <f t="shared" si="7"/>
        <v>2414.5</v>
      </c>
      <c r="R26" s="34">
        <f t="shared" si="7"/>
        <v>2414.5</v>
      </c>
      <c r="S26" s="34">
        <f t="shared" si="7"/>
        <v>2414.5</v>
      </c>
      <c r="T26" s="34">
        <f t="shared" si="7"/>
        <v>2414.5</v>
      </c>
      <c r="U26" s="34">
        <f t="shared" si="7"/>
        <v>2414.5</v>
      </c>
      <c r="V26" s="34">
        <f t="shared" si="7"/>
        <v>2414.5</v>
      </c>
      <c r="W26" s="34">
        <f t="shared" si="7"/>
        <v>2414.5</v>
      </c>
      <c r="X26" s="61">
        <f t="shared" si="7"/>
        <v>1860.127</v>
      </c>
      <c r="Y26" s="56">
        <f>X26/G26*100</f>
        <v>147.6814788963205</v>
      </c>
      <c r="Z26" s="141">
        <v>1259.55334</v>
      </c>
      <c r="AA26" s="139">
        <f t="shared" si="3"/>
        <v>100</v>
      </c>
    </row>
    <row r="27" spans="1:27" ht="51" customHeight="1" outlineLevel="6" thickBot="1">
      <c r="A27" s="85" t="s">
        <v>249</v>
      </c>
      <c r="B27" s="89">
        <v>951</v>
      </c>
      <c r="C27" s="90" t="s">
        <v>17</v>
      </c>
      <c r="D27" s="90" t="s">
        <v>254</v>
      </c>
      <c r="E27" s="90" t="s">
        <v>93</v>
      </c>
      <c r="F27" s="90"/>
      <c r="G27" s="156">
        <v>0</v>
      </c>
      <c r="H27" s="26">
        <v>2414.5</v>
      </c>
      <c r="I27" s="7">
        <v>2414.5</v>
      </c>
      <c r="J27" s="7">
        <v>2414.5</v>
      </c>
      <c r="K27" s="7">
        <v>2414.5</v>
      </c>
      <c r="L27" s="7">
        <v>2414.5</v>
      </c>
      <c r="M27" s="7">
        <v>2414.5</v>
      </c>
      <c r="N27" s="7">
        <v>2414.5</v>
      </c>
      <c r="O27" s="7">
        <v>2414.5</v>
      </c>
      <c r="P27" s="7">
        <v>2414.5</v>
      </c>
      <c r="Q27" s="7">
        <v>2414.5</v>
      </c>
      <c r="R27" s="7">
        <v>2414.5</v>
      </c>
      <c r="S27" s="7">
        <v>2414.5</v>
      </c>
      <c r="T27" s="7">
        <v>2414.5</v>
      </c>
      <c r="U27" s="7">
        <v>2414.5</v>
      </c>
      <c r="V27" s="7">
        <v>2414.5</v>
      </c>
      <c r="W27" s="44">
        <v>2414.5</v>
      </c>
      <c r="X27" s="62">
        <v>1860.127</v>
      </c>
      <c r="Y27" s="56" t="e">
        <f>X27/G27*100</f>
        <v>#DIV/0!</v>
      </c>
      <c r="Z27" s="141">
        <v>0</v>
      </c>
      <c r="AA27" s="139">
        <v>0</v>
      </c>
    </row>
    <row r="28" spans="1:27" ht="48" outlineLevel="6" thickBot="1">
      <c r="A28" s="85" t="s">
        <v>242</v>
      </c>
      <c r="B28" s="89">
        <v>951</v>
      </c>
      <c r="C28" s="90" t="s">
        <v>17</v>
      </c>
      <c r="D28" s="90" t="s">
        <v>254</v>
      </c>
      <c r="E28" s="90" t="s">
        <v>243</v>
      </c>
      <c r="F28" s="90"/>
      <c r="G28" s="156">
        <v>476.38205</v>
      </c>
      <c r="H28" s="53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72"/>
      <c r="Y28" s="56"/>
      <c r="Z28" s="141">
        <v>433.87641</v>
      </c>
      <c r="AA28" s="139">
        <f t="shared" si="3"/>
        <v>91.0774052044992</v>
      </c>
    </row>
    <row r="29" spans="1:27" ht="28.5" customHeight="1" outlineLevel="6" thickBot="1">
      <c r="A29" s="5" t="s">
        <v>401</v>
      </c>
      <c r="B29" s="21">
        <v>951</v>
      </c>
      <c r="C29" s="6" t="s">
        <v>17</v>
      </c>
      <c r="D29" s="6" t="s">
        <v>254</v>
      </c>
      <c r="E29" s="6" t="s">
        <v>404</v>
      </c>
      <c r="F29" s="6"/>
      <c r="G29" s="155">
        <f>G30+G31</f>
        <v>76.5</v>
      </c>
      <c r="H29" s="53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72"/>
      <c r="Y29" s="56"/>
      <c r="Z29" s="155">
        <f>Z30+Z31</f>
        <v>76.5</v>
      </c>
      <c r="AA29" s="139">
        <f t="shared" si="3"/>
        <v>100</v>
      </c>
    </row>
    <row r="30" spans="1:27" ht="34.5" customHeight="1" outlineLevel="6" thickBot="1">
      <c r="A30" s="85" t="s">
        <v>402</v>
      </c>
      <c r="B30" s="89">
        <v>951</v>
      </c>
      <c r="C30" s="90" t="s">
        <v>17</v>
      </c>
      <c r="D30" s="90" t="s">
        <v>254</v>
      </c>
      <c r="E30" s="90" t="s">
        <v>405</v>
      </c>
      <c r="F30" s="90"/>
      <c r="G30" s="156">
        <v>76.5</v>
      </c>
      <c r="H30" s="53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72"/>
      <c r="Y30" s="56"/>
      <c r="Z30" s="156">
        <v>76.5</v>
      </c>
      <c r="AA30" s="139">
        <f t="shared" si="3"/>
        <v>100</v>
      </c>
    </row>
    <row r="31" spans="1:27" ht="33" customHeight="1" outlineLevel="6" thickBot="1">
      <c r="A31" s="85" t="s">
        <v>403</v>
      </c>
      <c r="B31" s="89">
        <v>951</v>
      </c>
      <c r="C31" s="90" t="s">
        <v>17</v>
      </c>
      <c r="D31" s="90" t="s">
        <v>254</v>
      </c>
      <c r="E31" s="90" t="s">
        <v>406</v>
      </c>
      <c r="F31" s="90"/>
      <c r="G31" s="156">
        <v>0</v>
      </c>
      <c r="H31" s="53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72"/>
      <c r="Y31" s="56"/>
      <c r="Z31" s="156">
        <v>0</v>
      </c>
      <c r="AA31" s="139">
        <v>0</v>
      </c>
    </row>
    <row r="32" spans="1:27" ht="19.5" outlineLevel="6" thickBot="1">
      <c r="A32" s="5" t="s">
        <v>102</v>
      </c>
      <c r="B32" s="21">
        <v>951</v>
      </c>
      <c r="C32" s="6" t="s">
        <v>17</v>
      </c>
      <c r="D32" s="6" t="s">
        <v>254</v>
      </c>
      <c r="E32" s="6" t="s">
        <v>97</v>
      </c>
      <c r="F32" s="6"/>
      <c r="G32" s="155">
        <f>G33+G34</f>
        <v>4.1236</v>
      </c>
      <c r="H32" s="53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72"/>
      <c r="Y32" s="56"/>
      <c r="Z32" s="155">
        <f>Z33+Z34</f>
        <v>4.1236</v>
      </c>
      <c r="AA32" s="139">
        <f t="shared" si="3"/>
        <v>100</v>
      </c>
    </row>
    <row r="33" spans="1:27" ht="32.25" outlineLevel="6" thickBot="1">
      <c r="A33" s="85" t="s">
        <v>103</v>
      </c>
      <c r="B33" s="89">
        <v>951</v>
      </c>
      <c r="C33" s="90" t="s">
        <v>17</v>
      </c>
      <c r="D33" s="90" t="s">
        <v>254</v>
      </c>
      <c r="E33" s="90" t="s">
        <v>98</v>
      </c>
      <c r="F33" s="90"/>
      <c r="G33" s="156">
        <v>0</v>
      </c>
      <c r="H33" s="53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72"/>
      <c r="Y33" s="56"/>
      <c r="Z33" s="156">
        <v>0</v>
      </c>
      <c r="AA33" s="139">
        <v>0</v>
      </c>
    </row>
    <row r="34" spans="1:27" ht="19.5" outlineLevel="6" thickBot="1">
      <c r="A34" s="85" t="s">
        <v>104</v>
      </c>
      <c r="B34" s="89">
        <v>951</v>
      </c>
      <c r="C34" s="90" t="s">
        <v>17</v>
      </c>
      <c r="D34" s="90" t="s">
        <v>254</v>
      </c>
      <c r="E34" s="90" t="s">
        <v>99</v>
      </c>
      <c r="F34" s="90"/>
      <c r="G34" s="156">
        <v>4.1236</v>
      </c>
      <c r="H34" s="53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72"/>
      <c r="Y34" s="56"/>
      <c r="Z34" s="156">
        <v>4.1236</v>
      </c>
      <c r="AA34" s="139">
        <f t="shared" si="3"/>
        <v>100</v>
      </c>
    </row>
    <row r="35" spans="1:27" ht="18" customHeight="1" outlineLevel="6" thickBot="1">
      <c r="A35" s="91" t="s">
        <v>208</v>
      </c>
      <c r="B35" s="87">
        <v>951</v>
      </c>
      <c r="C35" s="88" t="s">
        <v>17</v>
      </c>
      <c r="D35" s="88" t="s">
        <v>255</v>
      </c>
      <c r="E35" s="88" t="s">
        <v>5</v>
      </c>
      <c r="F35" s="88"/>
      <c r="G35" s="154">
        <f>G36</f>
        <v>1704.09345</v>
      </c>
      <c r="H35" s="53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72"/>
      <c r="Y35" s="56"/>
      <c r="Z35" s="154">
        <f>Z36</f>
        <v>1688.41919</v>
      </c>
      <c r="AA35" s="139">
        <f t="shared" si="3"/>
        <v>99.0801995043171</v>
      </c>
    </row>
    <row r="36" spans="1:27" ht="32.25" outlineLevel="6" thickBot="1">
      <c r="A36" s="5" t="s">
        <v>94</v>
      </c>
      <c r="B36" s="21">
        <v>951</v>
      </c>
      <c r="C36" s="6" t="s">
        <v>17</v>
      </c>
      <c r="D36" s="6" t="s">
        <v>255</v>
      </c>
      <c r="E36" s="6" t="s">
        <v>91</v>
      </c>
      <c r="F36" s="6"/>
      <c r="G36" s="155">
        <f>SUM(G37:G40)</f>
        <v>1704.09345</v>
      </c>
      <c r="H36" s="53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72"/>
      <c r="Y36" s="56"/>
      <c r="Z36" s="155">
        <f>SUM(Z37:Z40)</f>
        <v>1688.41919</v>
      </c>
      <c r="AA36" s="139">
        <f t="shared" si="3"/>
        <v>99.0801995043171</v>
      </c>
    </row>
    <row r="37" spans="1:27" ht="31.5" customHeight="1" outlineLevel="6" thickBot="1">
      <c r="A37" s="85" t="s">
        <v>247</v>
      </c>
      <c r="B37" s="89">
        <v>951</v>
      </c>
      <c r="C37" s="90" t="s">
        <v>17</v>
      </c>
      <c r="D37" s="90" t="s">
        <v>255</v>
      </c>
      <c r="E37" s="90" t="s">
        <v>92</v>
      </c>
      <c r="F37" s="90"/>
      <c r="G37" s="156">
        <v>1223.54853</v>
      </c>
      <c r="H37" s="34">
        <f aca="true" t="shared" si="8" ref="H37:X39">H43</f>
        <v>96</v>
      </c>
      <c r="I37" s="34">
        <f t="shared" si="8"/>
        <v>96</v>
      </c>
      <c r="J37" s="34">
        <f t="shared" si="8"/>
        <v>96</v>
      </c>
      <c r="K37" s="34">
        <f t="shared" si="8"/>
        <v>96</v>
      </c>
      <c r="L37" s="34">
        <f t="shared" si="8"/>
        <v>96</v>
      </c>
      <c r="M37" s="34">
        <f t="shared" si="8"/>
        <v>96</v>
      </c>
      <c r="N37" s="34">
        <f t="shared" si="8"/>
        <v>96</v>
      </c>
      <c r="O37" s="34">
        <f t="shared" si="8"/>
        <v>96</v>
      </c>
      <c r="P37" s="34">
        <f t="shared" si="8"/>
        <v>96</v>
      </c>
      <c r="Q37" s="34">
        <f t="shared" si="8"/>
        <v>96</v>
      </c>
      <c r="R37" s="34">
        <f t="shared" si="8"/>
        <v>96</v>
      </c>
      <c r="S37" s="34">
        <f t="shared" si="8"/>
        <v>96</v>
      </c>
      <c r="T37" s="34">
        <f t="shared" si="8"/>
        <v>96</v>
      </c>
      <c r="U37" s="34">
        <f t="shared" si="8"/>
        <v>96</v>
      </c>
      <c r="V37" s="34">
        <f t="shared" si="8"/>
        <v>96</v>
      </c>
      <c r="W37" s="34">
        <f t="shared" si="8"/>
        <v>96</v>
      </c>
      <c r="X37" s="61">
        <f t="shared" si="8"/>
        <v>141</v>
      </c>
      <c r="Y37" s="56">
        <f>X37/G37*100</f>
        <v>11.523858395710713</v>
      </c>
      <c r="Z37" s="141">
        <v>1223.54853</v>
      </c>
      <c r="AA37" s="139">
        <f t="shared" si="3"/>
        <v>100</v>
      </c>
    </row>
    <row r="38" spans="1:27" ht="31.5" customHeight="1" outlineLevel="6" thickBot="1">
      <c r="A38" s="85" t="s">
        <v>249</v>
      </c>
      <c r="B38" s="89">
        <v>951</v>
      </c>
      <c r="C38" s="90" t="s">
        <v>17</v>
      </c>
      <c r="D38" s="90" t="s">
        <v>255</v>
      </c>
      <c r="E38" s="90" t="s">
        <v>93</v>
      </c>
      <c r="F38" s="90"/>
      <c r="G38" s="156">
        <v>0</v>
      </c>
      <c r="H38" s="53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78"/>
      <c r="Y38" s="56"/>
      <c r="Z38" s="141">
        <v>0</v>
      </c>
      <c r="AA38" s="139">
        <v>0</v>
      </c>
    </row>
    <row r="39" spans="1:27" ht="31.5" customHeight="1" outlineLevel="6" thickBot="1">
      <c r="A39" s="85" t="s">
        <v>107</v>
      </c>
      <c r="B39" s="89">
        <v>951</v>
      </c>
      <c r="C39" s="90" t="s">
        <v>17</v>
      </c>
      <c r="D39" s="90" t="s">
        <v>255</v>
      </c>
      <c r="E39" s="90" t="s">
        <v>365</v>
      </c>
      <c r="F39" s="90"/>
      <c r="G39" s="156">
        <v>174</v>
      </c>
      <c r="H39" s="34">
        <f t="shared" si="8"/>
        <v>8918.7</v>
      </c>
      <c r="I39" s="34">
        <f t="shared" si="8"/>
        <v>8918.7</v>
      </c>
      <c r="J39" s="34">
        <f t="shared" si="8"/>
        <v>8918.7</v>
      </c>
      <c r="K39" s="34">
        <f t="shared" si="8"/>
        <v>8918.7</v>
      </c>
      <c r="L39" s="34">
        <f t="shared" si="8"/>
        <v>8918.7</v>
      </c>
      <c r="M39" s="34">
        <f t="shared" si="8"/>
        <v>8918.7</v>
      </c>
      <c r="N39" s="34">
        <f t="shared" si="8"/>
        <v>8918.7</v>
      </c>
      <c r="O39" s="34">
        <f t="shared" si="8"/>
        <v>8918.7</v>
      </c>
      <c r="P39" s="34">
        <f t="shared" si="8"/>
        <v>8918.7</v>
      </c>
      <c r="Q39" s="34">
        <f t="shared" si="8"/>
        <v>8918.7</v>
      </c>
      <c r="R39" s="34">
        <f t="shared" si="8"/>
        <v>8918.7</v>
      </c>
      <c r="S39" s="34">
        <f t="shared" si="8"/>
        <v>8918.7</v>
      </c>
      <c r="T39" s="34">
        <f t="shared" si="8"/>
        <v>8918.7</v>
      </c>
      <c r="U39" s="34">
        <f t="shared" si="8"/>
        <v>8918.7</v>
      </c>
      <c r="V39" s="34">
        <f t="shared" si="8"/>
        <v>8918.7</v>
      </c>
      <c r="W39" s="34">
        <f t="shared" si="8"/>
        <v>8918.7</v>
      </c>
      <c r="X39" s="61">
        <f t="shared" si="8"/>
        <v>5600.44265</v>
      </c>
      <c r="Y39" s="56">
        <f>X39/G39*100</f>
        <v>3218.6452011494252</v>
      </c>
      <c r="Z39" s="141">
        <v>174</v>
      </c>
      <c r="AA39" s="139">
        <f t="shared" si="3"/>
        <v>100</v>
      </c>
    </row>
    <row r="40" spans="1:27" ht="31.5" customHeight="1" outlineLevel="6" thickBot="1">
      <c r="A40" s="85" t="s">
        <v>242</v>
      </c>
      <c r="B40" s="89">
        <v>951</v>
      </c>
      <c r="C40" s="90" t="s">
        <v>17</v>
      </c>
      <c r="D40" s="90" t="s">
        <v>255</v>
      </c>
      <c r="E40" s="90" t="s">
        <v>243</v>
      </c>
      <c r="F40" s="90"/>
      <c r="G40" s="156">
        <v>306.54492</v>
      </c>
      <c r="H40" s="53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78"/>
      <c r="Y40" s="56"/>
      <c r="Z40" s="141">
        <v>290.87066</v>
      </c>
      <c r="AA40" s="139">
        <f t="shared" si="3"/>
        <v>94.88679831980252</v>
      </c>
    </row>
    <row r="41" spans="1:27" ht="19.5" customHeight="1" outlineLevel="6" thickBot="1">
      <c r="A41" s="91" t="s">
        <v>141</v>
      </c>
      <c r="B41" s="87">
        <v>951</v>
      </c>
      <c r="C41" s="88" t="s">
        <v>17</v>
      </c>
      <c r="D41" s="88" t="s">
        <v>256</v>
      </c>
      <c r="E41" s="88" t="s">
        <v>5</v>
      </c>
      <c r="F41" s="88"/>
      <c r="G41" s="154">
        <f>G42</f>
        <v>13.65744</v>
      </c>
      <c r="H41" s="53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78"/>
      <c r="Y41" s="56"/>
      <c r="Z41" s="154">
        <f>Z42</f>
        <v>17.67416</v>
      </c>
      <c r="AA41" s="139">
        <f t="shared" si="3"/>
        <v>129.41048981361075</v>
      </c>
    </row>
    <row r="42" spans="1:27" ht="21" customHeight="1" outlineLevel="6" thickBot="1">
      <c r="A42" s="5" t="s">
        <v>361</v>
      </c>
      <c r="B42" s="21">
        <v>951</v>
      </c>
      <c r="C42" s="6" t="s">
        <v>17</v>
      </c>
      <c r="D42" s="6" t="s">
        <v>256</v>
      </c>
      <c r="E42" s="6" t="s">
        <v>360</v>
      </c>
      <c r="F42" s="6"/>
      <c r="G42" s="155">
        <v>13.65744</v>
      </c>
      <c r="H42" s="53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78"/>
      <c r="Y42" s="56"/>
      <c r="Z42" s="146">
        <v>17.67416</v>
      </c>
      <c r="AA42" s="139">
        <f t="shared" si="3"/>
        <v>129.41048981361075</v>
      </c>
    </row>
    <row r="43" spans="1:27" ht="51" customHeight="1" outlineLevel="6" thickBot="1">
      <c r="A43" s="8" t="s">
        <v>26</v>
      </c>
      <c r="B43" s="19">
        <v>951</v>
      </c>
      <c r="C43" s="9" t="s">
        <v>7</v>
      </c>
      <c r="D43" s="9" t="s">
        <v>250</v>
      </c>
      <c r="E43" s="9" t="s">
        <v>5</v>
      </c>
      <c r="F43" s="9"/>
      <c r="G43" s="10">
        <f>G44</f>
        <v>7315.811</v>
      </c>
      <c r="H43" s="26">
        <v>96</v>
      </c>
      <c r="I43" s="7">
        <v>96</v>
      </c>
      <c r="J43" s="7">
        <v>96</v>
      </c>
      <c r="K43" s="7">
        <v>96</v>
      </c>
      <c r="L43" s="7">
        <v>96</v>
      </c>
      <c r="M43" s="7">
        <v>96</v>
      </c>
      <c r="N43" s="7">
        <v>96</v>
      </c>
      <c r="O43" s="7">
        <v>96</v>
      </c>
      <c r="P43" s="7">
        <v>96</v>
      </c>
      <c r="Q43" s="7">
        <v>96</v>
      </c>
      <c r="R43" s="7">
        <v>96</v>
      </c>
      <c r="S43" s="7">
        <v>96</v>
      </c>
      <c r="T43" s="7">
        <v>96</v>
      </c>
      <c r="U43" s="7">
        <v>96</v>
      </c>
      <c r="V43" s="7">
        <v>96</v>
      </c>
      <c r="W43" s="44">
        <v>96</v>
      </c>
      <c r="X43" s="62">
        <v>141</v>
      </c>
      <c r="Y43" s="56">
        <f>X43/G43*100</f>
        <v>1.9273324584246367</v>
      </c>
      <c r="Z43" s="10">
        <f>Z44</f>
        <v>7107.31205</v>
      </c>
      <c r="AA43" s="139">
        <f t="shared" si="3"/>
        <v>97.15002273842231</v>
      </c>
    </row>
    <row r="44" spans="1:27" ht="32.25" outlineLevel="6" thickBot="1">
      <c r="A44" s="109" t="s">
        <v>136</v>
      </c>
      <c r="B44" s="19">
        <v>951</v>
      </c>
      <c r="C44" s="11" t="s">
        <v>7</v>
      </c>
      <c r="D44" s="11" t="s">
        <v>251</v>
      </c>
      <c r="E44" s="11" t="s">
        <v>5</v>
      </c>
      <c r="F44" s="11"/>
      <c r="G44" s="12">
        <f>G45</f>
        <v>7315.811</v>
      </c>
      <c r="H44" s="53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72"/>
      <c r="Y44" s="56"/>
      <c r="Z44" s="12">
        <f>Z45</f>
        <v>7107.31205</v>
      </c>
      <c r="AA44" s="139">
        <f t="shared" si="3"/>
        <v>97.15002273842231</v>
      </c>
    </row>
    <row r="45" spans="1:27" ht="34.5" customHeight="1" outlineLevel="3" thickBot="1">
      <c r="A45" s="109" t="s">
        <v>137</v>
      </c>
      <c r="B45" s="19">
        <v>951</v>
      </c>
      <c r="C45" s="11" t="s">
        <v>7</v>
      </c>
      <c r="D45" s="11" t="s">
        <v>252</v>
      </c>
      <c r="E45" s="11" t="s">
        <v>5</v>
      </c>
      <c r="F45" s="11"/>
      <c r="G45" s="12">
        <f>G46</f>
        <v>7315.811</v>
      </c>
      <c r="H45" s="31">
        <f aca="true" t="shared" si="9" ref="H45:X47">H46</f>
        <v>8918.7</v>
      </c>
      <c r="I45" s="31">
        <f t="shared" si="9"/>
        <v>8918.7</v>
      </c>
      <c r="J45" s="31">
        <f t="shared" si="9"/>
        <v>8918.7</v>
      </c>
      <c r="K45" s="31">
        <f t="shared" si="9"/>
        <v>8918.7</v>
      </c>
      <c r="L45" s="31">
        <f t="shared" si="9"/>
        <v>8918.7</v>
      </c>
      <c r="M45" s="31">
        <f t="shared" si="9"/>
        <v>8918.7</v>
      </c>
      <c r="N45" s="31">
        <f t="shared" si="9"/>
        <v>8918.7</v>
      </c>
      <c r="O45" s="31">
        <f t="shared" si="9"/>
        <v>8918.7</v>
      </c>
      <c r="P45" s="31">
        <f t="shared" si="9"/>
        <v>8918.7</v>
      </c>
      <c r="Q45" s="31">
        <f t="shared" si="9"/>
        <v>8918.7</v>
      </c>
      <c r="R45" s="31">
        <f t="shared" si="9"/>
        <v>8918.7</v>
      </c>
      <c r="S45" s="31">
        <f t="shared" si="9"/>
        <v>8918.7</v>
      </c>
      <c r="T45" s="31">
        <f t="shared" si="9"/>
        <v>8918.7</v>
      </c>
      <c r="U45" s="31">
        <f t="shared" si="9"/>
        <v>8918.7</v>
      </c>
      <c r="V45" s="31">
        <f t="shared" si="9"/>
        <v>8918.7</v>
      </c>
      <c r="W45" s="31">
        <f t="shared" si="9"/>
        <v>8918.7</v>
      </c>
      <c r="X45" s="63">
        <f t="shared" si="9"/>
        <v>5600.44265</v>
      </c>
      <c r="Y45" s="56">
        <f>X45/G45*100</f>
        <v>76.55258794957935</v>
      </c>
      <c r="Z45" s="12">
        <f>Z46</f>
        <v>7107.31205</v>
      </c>
      <c r="AA45" s="139">
        <f t="shared" si="3"/>
        <v>97.15002273842231</v>
      </c>
    </row>
    <row r="46" spans="1:27" ht="49.5" customHeight="1" outlineLevel="3" thickBot="1">
      <c r="A46" s="110" t="s">
        <v>207</v>
      </c>
      <c r="B46" s="87">
        <v>951</v>
      </c>
      <c r="C46" s="88" t="s">
        <v>7</v>
      </c>
      <c r="D46" s="88" t="s">
        <v>254</v>
      </c>
      <c r="E46" s="88" t="s">
        <v>5</v>
      </c>
      <c r="F46" s="88"/>
      <c r="G46" s="16">
        <f>G47+G51+G53</f>
        <v>7315.811</v>
      </c>
      <c r="H46" s="32">
        <f t="shared" si="9"/>
        <v>8918.7</v>
      </c>
      <c r="I46" s="32">
        <f t="shared" si="9"/>
        <v>8918.7</v>
      </c>
      <c r="J46" s="32">
        <f t="shared" si="9"/>
        <v>8918.7</v>
      </c>
      <c r="K46" s="32">
        <f t="shared" si="9"/>
        <v>8918.7</v>
      </c>
      <c r="L46" s="32">
        <f t="shared" si="9"/>
        <v>8918.7</v>
      </c>
      <c r="M46" s="32">
        <f t="shared" si="9"/>
        <v>8918.7</v>
      </c>
      <c r="N46" s="32">
        <f t="shared" si="9"/>
        <v>8918.7</v>
      </c>
      <c r="O46" s="32">
        <f t="shared" si="9"/>
        <v>8918.7</v>
      </c>
      <c r="P46" s="32">
        <f t="shared" si="9"/>
        <v>8918.7</v>
      </c>
      <c r="Q46" s="32">
        <f t="shared" si="9"/>
        <v>8918.7</v>
      </c>
      <c r="R46" s="32">
        <f t="shared" si="9"/>
        <v>8918.7</v>
      </c>
      <c r="S46" s="32">
        <f t="shared" si="9"/>
        <v>8918.7</v>
      </c>
      <c r="T46" s="32">
        <f t="shared" si="9"/>
        <v>8918.7</v>
      </c>
      <c r="U46" s="32">
        <f t="shared" si="9"/>
        <v>8918.7</v>
      </c>
      <c r="V46" s="32">
        <f t="shared" si="9"/>
        <v>8918.7</v>
      </c>
      <c r="W46" s="32">
        <f t="shared" si="9"/>
        <v>8918.7</v>
      </c>
      <c r="X46" s="64">
        <f t="shared" si="9"/>
        <v>5600.44265</v>
      </c>
      <c r="Y46" s="56">
        <f>X46/G46*100</f>
        <v>76.55258794957935</v>
      </c>
      <c r="Z46" s="16">
        <f>Z47+Z51+Z53</f>
        <v>7107.31205</v>
      </c>
      <c r="AA46" s="139">
        <f t="shared" si="3"/>
        <v>97.15002273842231</v>
      </c>
    </row>
    <row r="47" spans="1:27" ht="32.25" outlineLevel="4" thickBot="1">
      <c r="A47" s="5" t="s">
        <v>94</v>
      </c>
      <c r="B47" s="21">
        <v>951</v>
      </c>
      <c r="C47" s="6" t="s">
        <v>7</v>
      </c>
      <c r="D47" s="6" t="s">
        <v>254</v>
      </c>
      <c r="E47" s="6" t="s">
        <v>91</v>
      </c>
      <c r="F47" s="6"/>
      <c r="G47" s="7">
        <f>G48+G49+G50</f>
        <v>7131.406</v>
      </c>
      <c r="H47" s="34">
        <f t="shared" si="9"/>
        <v>8918.7</v>
      </c>
      <c r="I47" s="34">
        <f t="shared" si="9"/>
        <v>8918.7</v>
      </c>
      <c r="J47" s="34">
        <f t="shared" si="9"/>
        <v>8918.7</v>
      </c>
      <c r="K47" s="34">
        <f t="shared" si="9"/>
        <v>8918.7</v>
      </c>
      <c r="L47" s="34">
        <f t="shared" si="9"/>
        <v>8918.7</v>
      </c>
      <c r="M47" s="34">
        <f t="shared" si="9"/>
        <v>8918.7</v>
      </c>
      <c r="N47" s="34">
        <f t="shared" si="9"/>
        <v>8918.7</v>
      </c>
      <c r="O47" s="34">
        <f t="shared" si="9"/>
        <v>8918.7</v>
      </c>
      <c r="P47" s="34">
        <f t="shared" si="9"/>
        <v>8918.7</v>
      </c>
      <c r="Q47" s="34">
        <f t="shared" si="9"/>
        <v>8918.7</v>
      </c>
      <c r="R47" s="34">
        <f t="shared" si="9"/>
        <v>8918.7</v>
      </c>
      <c r="S47" s="34">
        <f t="shared" si="9"/>
        <v>8918.7</v>
      </c>
      <c r="T47" s="34">
        <f t="shared" si="9"/>
        <v>8918.7</v>
      </c>
      <c r="U47" s="34">
        <f t="shared" si="9"/>
        <v>8918.7</v>
      </c>
      <c r="V47" s="34">
        <f t="shared" si="9"/>
        <v>8918.7</v>
      </c>
      <c r="W47" s="34">
        <f t="shared" si="9"/>
        <v>8918.7</v>
      </c>
      <c r="X47" s="61">
        <f t="shared" si="9"/>
        <v>5600.44265</v>
      </c>
      <c r="Y47" s="56">
        <f>X47/G47*100</f>
        <v>78.53209661601093</v>
      </c>
      <c r="Z47" s="7">
        <f>Z48+Z49+Z50</f>
        <v>6926.295190000001</v>
      </c>
      <c r="AA47" s="139">
        <f t="shared" si="3"/>
        <v>97.12383771166586</v>
      </c>
    </row>
    <row r="48" spans="1:27" ht="32.25" outlineLevel="5" thickBot="1">
      <c r="A48" s="85" t="s">
        <v>247</v>
      </c>
      <c r="B48" s="89">
        <v>951</v>
      </c>
      <c r="C48" s="90" t="s">
        <v>7</v>
      </c>
      <c r="D48" s="90" t="s">
        <v>254</v>
      </c>
      <c r="E48" s="90" t="s">
        <v>92</v>
      </c>
      <c r="F48" s="90"/>
      <c r="G48" s="95">
        <v>5185.69</v>
      </c>
      <c r="H48" s="26">
        <v>8918.7</v>
      </c>
      <c r="I48" s="7">
        <v>8918.7</v>
      </c>
      <c r="J48" s="7">
        <v>8918.7</v>
      </c>
      <c r="K48" s="7">
        <v>8918.7</v>
      </c>
      <c r="L48" s="7">
        <v>8918.7</v>
      </c>
      <c r="M48" s="7">
        <v>8918.7</v>
      </c>
      <c r="N48" s="7">
        <v>8918.7</v>
      </c>
      <c r="O48" s="7">
        <v>8918.7</v>
      </c>
      <c r="P48" s="7">
        <v>8918.7</v>
      </c>
      <c r="Q48" s="7">
        <v>8918.7</v>
      </c>
      <c r="R48" s="7">
        <v>8918.7</v>
      </c>
      <c r="S48" s="7">
        <v>8918.7</v>
      </c>
      <c r="T48" s="7">
        <v>8918.7</v>
      </c>
      <c r="U48" s="7">
        <v>8918.7</v>
      </c>
      <c r="V48" s="7">
        <v>8918.7</v>
      </c>
      <c r="W48" s="44">
        <v>8918.7</v>
      </c>
      <c r="X48" s="62">
        <v>5600.44265</v>
      </c>
      <c r="Y48" s="56">
        <f>X48/G48*100</f>
        <v>107.99802244252936</v>
      </c>
      <c r="Z48" s="95">
        <v>5129.70614</v>
      </c>
      <c r="AA48" s="139">
        <f t="shared" si="3"/>
        <v>98.92041637660563</v>
      </c>
    </row>
    <row r="49" spans="1:27" ht="48" outlineLevel="5" thickBot="1">
      <c r="A49" s="85" t="s">
        <v>249</v>
      </c>
      <c r="B49" s="89">
        <v>951</v>
      </c>
      <c r="C49" s="90" t="s">
        <v>7</v>
      </c>
      <c r="D49" s="90" t="s">
        <v>254</v>
      </c>
      <c r="E49" s="90" t="s">
        <v>93</v>
      </c>
      <c r="F49" s="90"/>
      <c r="G49" s="95">
        <v>7.676</v>
      </c>
      <c r="H49" s="53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72"/>
      <c r="Y49" s="56"/>
      <c r="Z49" s="95">
        <v>7.4186</v>
      </c>
      <c r="AA49" s="139">
        <f t="shared" si="3"/>
        <v>96.64669098488795</v>
      </c>
    </row>
    <row r="50" spans="1:27" ht="48" outlineLevel="5" thickBot="1">
      <c r="A50" s="85" t="s">
        <v>242</v>
      </c>
      <c r="B50" s="89">
        <v>951</v>
      </c>
      <c r="C50" s="90" t="s">
        <v>7</v>
      </c>
      <c r="D50" s="90" t="s">
        <v>254</v>
      </c>
      <c r="E50" s="90" t="s">
        <v>243</v>
      </c>
      <c r="F50" s="90"/>
      <c r="G50" s="95">
        <v>1938.04</v>
      </c>
      <c r="H50" s="53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72"/>
      <c r="Y50" s="56"/>
      <c r="Z50" s="95">
        <v>1789.17045</v>
      </c>
      <c r="AA50" s="139">
        <f t="shared" si="3"/>
        <v>92.31855121669315</v>
      </c>
    </row>
    <row r="51" spans="1:27" ht="32.25" outlineLevel="5" thickBot="1">
      <c r="A51" s="5" t="s">
        <v>100</v>
      </c>
      <c r="B51" s="21">
        <v>951</v>
      </c>
      <c r="C51" s="6" t="s">
        <v>7</v>
      </c>
      <c r="D51" s="6" t="s">
        <v>254</v>
      </c>
      <c r="E51" s="6" t="s">
        <v>95</v>
      </c>
      <c r="F51" s="6"/>
      <c r="G51" s="7">
        <f>+G52</f>
        <v>0</v>
      </c>
      <c r="H51" s="53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72"/>
      <c r="Y51" s="56"/>
      <c r="Z51" s="7">
        <f>+Z52</f>
        <v>0</v>
      </c>
      <c r="AA51" s="139">
        <v>0</v>
      </c>
    </row>
    <row r="52" spans="1:27" ht="32.25" outlineLevel="5" thickBot="1">
      <c r="A52" s="85" t="s">
        <v>101</v>
      </c>
      <c r="B52" s="89">
        <v>951</v>
      </c>
      <c r="C52" s="90" t="s">
        <v>7</v>
      </c>
      <c r="D52" s="90" t="s">
        <v>254</v>
      </c>
      <c r="E52" s="90" t="s">
        <v>96</v>
      </c>
      <c r="F52" s="90"/>
      <c r="G52" s="95">
        <v>0</v>
      </c>
      <c r="H52" s="53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72"/>
      <c r="Y52" s="56"/>
      <c r="Z52" s="95">
        <v>0</v>
      </c>
      <c r="AA52" s="139">
        <v>0</v>
      </c>
    </row>
    <row r="53" spans="1:27" ht="19.5" outlineLevel="5" thickBot="1">
      <c r="A53" s="5" t="s">
        <v>102</v>
      </c>
      <c r="B53" s="21">
        <v>951</v>
      </c>
      <c r="C53" s="6" t="s">
        <v>7</v>
      </c>
      <c r="D53" s="6" t="s">
        <v>254</v>
      </c>
      <c r="E53" s="6" t="s">
        <v>97</v>
      </c>
      <c r="F53" s="6"/>
      <c r="G53" s="7">
        <f>G54+G55+G56</f>
        <v>184.40500000000003</v>
      </c>
      <c r="H53" s="53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72"/>
      <c r="Y53" s="56"/>
      <c r="Z53" s="7">
        <f>Z54+Z55+Z56</f>
        <v>181.01686</v>
      </c>
      <c r="AA53" s="139">
        <f t="shared" si="3"/>
        <v>98.16266370217727</v>
      </c>
    </row>
    <row r="54" spans="1:27" ht="32.25" outlineLevel="5" thickBot="1">
      <c r="A54" s="85" t="s">
        <v>103</v>
      </c>
      <c r="B54" s="89">
        <v>951</v>
      </c>
      <c r="C54" s="90" t="s">
        <v>7</v>
      </c>
      <c r="D54" s="90" t="s">
        <v>254</v>
      </c>
      <c r="E54" s="90" t="s">
        <v>98</v>
      </c>
      <c r="F54" s="90"/>
      <c r="G54" s="95">
        <v>21.248</v>
      </c>
      <c r="H54" s="53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72"/>
      <c r="Y54" s="56"/>
      <c r="Z54" s="95">
        <v>17.861</v>
      </c>
      <c r="AA54" s="139">
        <f t="shared" si="3"/>
        <v>84.05967620481928</v>
      </c>
    </row>
    <row r="55" spans="1:27" ht="19.5" outlineLevel="5" thickBot="1">
      <c r="A55" s="85" t="s">
        <v>104</v>
      </c>
      <c r="B55" s="89">
        <v>951</v>
      </c>
      <c r="C55" s="90" t="s">
        <v>7</v>
      </c>
      <c r="D55" s="90" t="s">
        <v>254</v>
      </c>
      <c r="E55" s="90" t="s">
        <v>99</v>
      </c>
      <c r="F55" s="90"/>
      <c r="G55" s="95">
        <v>67.01</v>
      </c>
      <c r="H55" s="53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72"/>
      <c r="Y55" s="56"/>
      <c r="Z55" s="95">
        <v>67.009</v>
      </c>
      <c r="AA55" s="139">
        <f t="shared" si="3"/>
        <v>99.99850768542008</v>
      </c>
    </row>
    <row r="56" spans="1:27" ht="19.5" outlineLevel="5" thickBot="1">
      <c r="A56" s="161" t="s">
        <v>361</v>
      </c>
      <c r="B56" s="89">
        <v>951</v>
      </c>
      <c r="C56" s="90" t="s">
        <v>7</v>
      </c>
      <c r="D56" s="90" t="s">
        <v>254</v>
      </c>
      <c r="E56" s="90" t="s">
        <v>360</v>
      </c>
      <c r="F56" s="90"/>
      <c r="G56" s="95">
        <v>96.147</v>
      </c>
      <c r="H56" s="53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72"/>
      <c r="Y56" s="56"/>
      <c r="Z56" s="95">
        <v>96.14686</v>
      </c>
      <c r="AA56" s="139">
        <f t="shared" si="3"/>
        <v>99.99985438963253</v>
      </c>
    </row>
    <row r="57" spans="1:27" ht="19.5" outlineLevel="5" thickBot="1">
      <c r="A57" s="8" t="s">
        <v>203</v>
      </c>
      <c r="B57" s="19">
        <v>951</v>
      </c>
      <c r="C57" s="9" t="s">
        <v>205</v>
      </c>
      <c r="D57" s="9" t="s">
        <v>250</v>
      </c>
      <c r="E57" s="9" t="s">
        <v>5</v>
      </c>
      <c r="F57" s="9"/>
      <c r="G57" s="10">
        <f>G58</f>
        <v>123.7</v>
      </c>
      <c r="H57" s="53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72"/>
      <c r="Y57" s="56"/>
      <c r="Z57" s="10">
        <f>Z58</f>
        <v>106.362</v>
      </c>
      <c r="AA57" s="139">
        <f t="shared" si="3"/>
        <v>85.98383185125303</v>
      </c>
    </row>
    <row r="58" spans="1:27" ht="32.25" outlineLevel="5" thickBot="1">
      <c r="A58" s="109" t="s">
        <v>136</v>
      </c>
      <c r="B58" s="19">
        <v>951</v>
      </c>
      <c r="C58" s="9" t="s">
        <v>205</v>
      </c>
      <c r="D58" s="9" t="s">
        <v>251</v>
      </c>
      <c r="E58" s="9" t="s">
        <v>5</v>
      </c>
      <c r="F58" s="9"/>
      <c r="G58" s="10">
        <f>G59</f>
        <v>123.7</v>
      </c>
      <c r="H58" s="53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72"/>
      <c r="Y58" s="56"/>
      <c r="Z58" s="10">
        <f>Z59</f>
        <v>106.362</v>
      </c>
      <c r="AA58" s="139">
        <f t="shared" si="3"/>
        <v>85.98383185125303</v>
      </c>
    </row>
    <row r="59" spans="1:27" ht="32.25" outlineLevel="5" thickBot="1">
      <c r="A59" s="109" t="s">
        <v>137</v>
      </c>
      <c r="B59" s="19">
        <v>951</v>
      </c>
      <c r="C59" s="9" t="s">
        <v>205</v>
      </c>
      <c r="D59" s="9" t="s">
        <v>252</v>
      </c>
      <c r="E59" s="9" t="s">
        <v>5</v>
      </c>
      <c r="F59" s="9"/>
      <c r="G59" s="10">
        <f>G60</f>
        <v>123.7</v>
      </c>
      <c r="H59" s="53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72"/>
      <c r="Y59" s="56"/>
      <c r="Z59" s="10">
        <f>Z60</f>
        <v>106.362</v>
      </c>
      <c r="AA59" s="139">
        <f t="shared" si="3"/>
        <v>85.98383185125303</v>
      </c>
    </row>
    <row r="60" spans="1:27" ht="32.25" outlineLevel="5" thickBot="1">
      <c r="A60" s="91" t="s">
        <v>204</v>
      </c>
      <c r="B60" s="87">
        <v>951</v>
      </c>
      <c r="C60" s="88" t="s">
        <v>205</v>
      </c>
      <c r="D60" s="88" t="s">
        <v>257</v>
      </c>
      <c r="E60" s="88" t="s">
        <v>5</v>
      </c>
      <c r="F60" s="88"/>
      <c r="G60" s="16">
        <f>G61</f>
        <v>123.7</v>
      </c>
      <c r="H60" s="53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72"/>
      <c r="Y60" s="56"/>
      <c r="Z60" s="16">
        <f>Z61</f>
        <v>106.362</v>
      </c>
      <c r="AA60" s="139">
        <f t="shared" si="3"/>
        <v>85.98383185125303</v>
      </c>
    </row>
    <row r="61" spans="1:27" ht="32.25" outlineLevel="5" thickBot="1">
      <c r="A61" s="5" t="s">
        <v>100</v>
      </c>
      <c r="B61" s="21">
        <v>951</v>
      </c>
      <c r="C61" s="6" t="s">
        <v>205</v>
      </c>
      <c r="D61" s="6" t="s">
        <v>257</v>
      </c>
      <c r="E61" s="6" t="s">
        <v>95</v>
      </c>
      <c r="F61" s="6"/>
      <c r="G61" s="7">
        <f>G62</f>
        <v>123.7</v>
      </c>
      <c r="H61" s="53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72"/>
      <c r="Y61" s="56"/>
      <c r="Z61" s="7">
        <f>Z62</f>
        <v>106.362</v>
      </c>
      <c r="AA61" s="139">
        <f t="shared" si="3"/>
        <v>85.98383185125303</v>
      </c>
    </row>
    <row r="62" spans="1:27" ht="32.25" outlineLevel="5" thickBot="1">
      <c r="A62" s="85" t="s">
        <v>101</v>
      </c>
      <c r="B62" s="89">
        <v>951</v>
      </c>
      <c r="C62" s="90" t="s">
        <v>205</v>
      </c>
      <c r="D62" s="90" t="s">
        <v>257</v>
      </c>
      <c r="E62" s="90" t="s">
        <v>96</v>
      </c>
      <c r="F62" s="90"/>
      <c r="G62" s="95">
        <v>123.7</v>
      </c>
      <c r="H62" s="53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72"/>
      <c r="Y62" s="56"/>
      <c r="Z62" s="95">
        <v>106.362</v>
      </c>
      <c r="AA62" s="139">
        <f t="shared" si="3"/>
        <v>85.98383185125303</v>
      </c>
    </row>
    <row r="63" spans="1:27" ht="48" outlineLevel="5" thickBot="1">
      <c r="A63" s="8" t="s">
        <v>27</v>
      </c>
      <c r="B63" s="19">
        <v>951</v>
      </c>
      <c r="C63" s="9" t="s">
        <v>8</v>
      </c>
      <c r="D63" s="9" t="s">
        <v>250</v>
      </c>
      <c r="E63" s="9" t="s">
        <v>5</v>
      </c>
      <c r="F63" s="9"/>
      <c r="G63" s="10">
        <f>G64</f>
        <v>4931.74</v>
      </c>
      <c r="H63" s="53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72"/>
      <c r="Y63" s="56"/>
      <c r="Z63" s="10">
        <f>Z64</f>
        <v>4750.47674</v>
      </c>
      <c r="AA63" s="139">
        <f t="shared" si="3"/>
        <v>96.32455766119058</v>
      </c>
    </row>
    <row r="64" spans="1:27" ht="34.5" customHeight="1" outlineLevel="3" thickBot="1">
      <c r="A64" s="109" t="s">
        <v>136</v>
      </c>
      <c r="B64" s="19">
        <v>951</v>
      </c>
      <c r="C64" s="11" t="s">
        <v>8</v>
      </c>
      <c r="D64" s="11" t="s">
        <v>251</v>
      </c>
      <c r="E64" s="11" t="s">
        <v>5</v>
      </c>
      <c r="F64" s="11"/>
      <c r="G64" s="12">
        <f>G65</f>
        <v>4931.74</v>
      </c>
      <c r="H64" s="31">
        <f aca="true" t="shared" si="10" ref="H64:X66">H65</f>
        <v>3284.2</v>
      </c>
      <c r="I64" s="31">
        <f t="shared" si="10"/>
        <v>3284.2</v>
      </c>
      <c r="J64" s="31">
        <f t="shared" si="10"/>
        <v>3284.2</v>
      </c>
      <c r="K64" s="31">
        <f t="shared" si="10"/>
        <v>3284.2</v>
      </c>
      <c r="L64" s="31">
        <f t="shared" si="10"/>
        <v>3284.2</v>
      </c>
      <c r="M64" s="31">
        <f t="shared" si="10"/>
        <v>3284.2</v>
      </c>
      <c r="N64" s="31">
        <f t="shared" si="10"/>
        <v>3284.2</v>
      </c>
      <c r="O64" s="31">
        <f t="shared" si="10"/>
        <v>3284.2</v>
      </c>
      <c r="P64" s="31">
        <f t="shared" si="10"/>
        <v>3284.2</v>
      </c>
      <c r="Q64" s="31">
        <f t="shared" si="10"/>
        <v>3284.2</v>
      </c>
      <c r="R64" s="31">
        <f t="shared" si="10"/>
        <v>3284.2</v>
      </c>
      <c r="S64" s="31">
        <f t="shared" si="10"/>
        <v>3284.2</v>
      </c>
      <c r="T64" s="31">
        <f t="shared" si="10"/>
        <v>3284.2</v>
      </c>
      <c r="U64" s="31">
        <f t="shared" si="10"/>
        <v>3284.2</v>
      </c>
      <c r="V64" s="31">
        <f t="shared" si="10"/>
        <v>3284.2</v>
      </c>
      <c r="W64" s="31">
        <f t="shared" si="10"/>
        <v>3284.2</v>
      </c>
      <c r="X64" s="63">
        <f t="shared" si="10"/>
        <v>2834.80374</v>
      </c>
      <c r="Y64" s="56">
        <f>X64/G64*100</f>
        <v>57.48080271871591</v>
      </c>
      <c r="Z64" s="12">
        <f>Z65</f>
        <v>4750.47674</v>
      </c>
      <c r="AA64" s="139">
        <f t="shared" si="3"/>
        <v>96.32455766119058</v>
      </c>
    </row>
    <row r="65" spans="1:27" ht="32.25" outlineLevel="3" thickBot="1">
      <c r="A65" s="109" t="s">
        <v>137</v>
      </c>
      <c r="B65" s="19">
        <v>951</v>
      </c>
      <c r="C65" s="11" t="s">
        <v>8</v>
      </c>
      <c r="D65" s="11" t="s">
        <v>252</v>
      </c>
      <c r="E65" s="11" t="s">
        <v>5</v>
      </c>
      <c r="F65" s="11"/>
      <c r="G65" s="12">
        <f>G66</f>
        <v>4931.74</v>
      </c>
      <c r="H65" s="32">
        <f t="shared" si="10"/>
        <v>3284.2</v>
      </c>
      <c r="I65" s="32">
        <f t="shared" si="10"/>
        <v>3284.2</v>
      </c>
      <c r="J65" s="32">
        <f t="shared" si="10"/>
        <v>3284.2</v>
      </c>
      <c r="K65" s="32">
        <f t="shared" si="10"/>
        <v>3284.2</v>
      </c>
      <c r="L65" s="32">
        <f t="shared" si="10"/>
        <v>3284.2</v>
      </c>
      <c r="M65" s="32">
        <f t="shared" si="10"/>
        <v>3284.2</v>
      </c>
      <c r="N65" s="32">
        <f t="shared" si="10"/>
        <v>3284.2</v>
      </c>
      <c r="O65" s="32">
        <f t="shared" si="10"/>
        <v>3284.2</v>
      </c>
      <c r="P65" s="32">
        <f t="shared" si="10"/>
        <v>3284.2</v>
      </c>
      <c r="Q65" s="32">
        <f t="shared" si="10"/>
        <v>3284.2</v>
      </c>
      <c r="R65" s="32">
        <f t="shared" si="10"/>
        <v>3284.2</v>
      </c>
      <c r="S65" s="32">
        <f t="shared" si="10"/>
        <v>3284.2</v>
      </c>
      <c r="T65" s="32">
        <f t="shared" si="10"/>
        <v>3284.2</v>
      </c>
      <c r="U65" s="32">
        <f t="shared" si="10"/>
        <v>3284.2</v>
      </c>
      <c r="V65" s="32">
        <f t="shared" si="10"/>
        <v>3284.2</v>
      </c>
      <c r="W65" s="32">
        <f t="shared" si="10"/>
        <v>3284.2</v>
      </c>
      <c r="X65" s="64">
        <f t="shared" si="10"/>
        <v>2834.80374</v>
      </c>
      <c r="Y65" s="56">
        <f>X65/G65*100</f>
        <v>57.48080271871591</v>
      </c>
      <c r="Z65" s="12">
        <f>Z66</f>
        <v>4750.47674</v>
      </c>
      <c r="AA65" s="139">
        <f t="shared" si="3"/>
        <v>96.32455766119058</v>
      </c>
    </row>
    <row r="66" spans="1:27" ht="48" outlineLevel="4" thickBot="1">
      <c r="A66" s="110" t="s">
        <v>207</v>
      </c>
      <c r="B66" s="87">
        <v>951</v>
      </c>
      <c r="C66" s="88" t="s">
        <v>8</v>
      </c>
      <c r="D66" s="88" t="s">
        <v>254</v>
      </c>
      <c r="E66" s="88" t="s">
        <v>5</v>
      </c>
      <c r="F66" s="88"/>
      <c r="G66" s="16">
        <f>G67</f>
        <v>4931.74</v>
      </c>
      <c r="H66" s="34">
        <f t="shared" si="10"/>
        <v>3284.2</v>
      </c>
      <c r="I66" s="34">
        <f t="shared" si="10"/>
        <v>3284.2</v>
      </c>
      <c r="J66" s="34">
        <f t="shared" si="10"/>
        <v>3284.2</v>
      </c>
      <c r="K66" s="34">
        <f t="shared" si="10"/>
        <v>3284.2</v>
      </c>
      <c r="L66" s="34">
        <f t="shared" si="10"/>
        <v>3284.2</v>
      </c>
      <c r="M66" s="34">
        <f t="shared" si="10"/>
        <v>3284.2</v>
      </c>
      <c r="N66" s="34">
        <f t="shared" si="10"/>
        <v>3284.2</v>
      </c>
      <c r="O66" s="34">
        <f t="shared" si="10"/>
        <v>3284.2</v>
      </c>
      <c r="P66" s="34">
        <f t="shared" si="10"/>
        <v>3284.2</v>
      </c>
      <c r="Q66" s="34">
        <f t="shared" si="10"/>
        <v>3284.2</v>
      </c>
      <c r="R66" s="34">
        <f t="shared" si="10"/>
        <v>3284.2</v>
      </c>
      <c r="S66" s="34">
        <f t="shared" si="10"/>
        <v>3284.2</v>
      </c>
      <c r="T66" s="34">
        <f t="shared" si="10"/>
        <v>3284.2</v>
      </c>
      <c r="U66" s="34">
        <f t="shared" si="10"/>
        <v>3284.2</v>
      </c>
      <c r="V66" s="34">
        <f t="shared" si="10"/>
        <v>3284.2</v>
      </c>
      <c r="W66" s="34">
        <f t="shared" si="10"/>
        <v>3284.2</v>
      </c>
      <c r="X66" s="61">
        <f t="shared" si="10"/>
        <v>2834.80374</v>
      </c>
      <c r="Y66" s="56">
        <f>X66/G66*100</f>
        <v>57.48080271871591</v>
      </c>
      <c r="Z66" s="16">
        <f>Z67</f>
        <v>4750.47674</v>
      </c>
      <c r="AA66" s="139">
        <f t="shared" si="3"/>
        <v>96.32455766119058</v>
      </c>
    </row>
    <row r="67" spans="1:27" ht="32.25" outlineLevel="5" thickBot="1">
      <c r="A67" s="5" t="s">
        <v>94</v>
      </c>
      <c r="B67" s="21">
        <v>951</v>
      </c>
      <c r="C67" s="6" t="s">
        <v>8</v>
      </c>
      <c r="D67" s="6" t="s">
        <v>254</v>
      </c>
      <c r="E67" s="6" t="s">
        <v>91</v>
      </c>
      <c r="F67" s="6"/>
      <c r="G67" s="7">
        <f>G68+G69+G70</f>
        <v>4931.74</v>
      </c>
      <c r="H67" s="26">
        <v>3284.2</v>
      </c>
      <c r="I67" s="7">
        <v>3284.2</v>
      </c>
      <c r="J67" s="7">
        <v>3284.2</v>
      </c>
      <c r="K67" s="7">
        <v>3284.2</v>
      </c>
      <c r="L67" s="7">
        <v>3284.2</v>
      </c>
      <c r="M67" s="7">
        <v>3284.2</v>
      </c>
      <c r="N67" s="7">
        <v>3284.2</v>
      </c>
      <c r="O67" s="7">
        <v>3284.2</v>
      </c>
      <c r="P67" s="7">
        <v>3284.2</v>
      </c>
      <c r="Q67" s="7">
        <v>3284.2</v>
      </c>
      <c r="R67" s="7">
        <v>3284.2</v>
      </c>
      <c r="S67" s="7">
        <v>3284.2</v>
      </c>
      <c r="T67" s="7">
        <v>3284.2</v>
      </c>
      <c r="U67" s="7">
        <v>3284.2</v>
      </c>
      <c r="V67" s="7">
        <v>3284.2</v>
      </c>
      <c r="W67" s="44">
        <v>3284.2</v>
      </c>
      <c r="X67" s="62">
        <v>2834.80374</v>
      </c>
      <c r="Y67" s="56">
        <f>X67/G67*100</f>
        <v>57.48080271871591</v>
      </c>
      <c r="Z67" s="7">
        <f>Z68+Z69+Z70</f>
        <v>4750.47674</v>
      </c>
      <c r="AA67" s="139">
        <f t="shared" si="3"/>
        <v>96.32455766119058</v>
      </c>
    </row>
    <row r="68" spans="1:27" ht="32.25" outlineLevel="5" thickBot="1">
      <c r="A68" s="85" t="s">
        <v>247</v>
      </c>
      <c r="B68" s="89">
        <v>951</v>
      </c>
      <c r="C68" s="90" t="s">
        <v>8</v>
      </c>
      <c r="D68" s="90" t="s">
        <v>254</v>
      </c>
      <c r="E68" s="90" t="s">
        <v>92</v>
      </c>
      <c r="F68" s="90"/>
      <c r="G68" s="95">
        <v>3592.6</v>
      </c>
      <c r="H68" s="53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72"/>
      <c r="Y68" s="56"/>
      <c r="Z68" s="95">
        <v>3558.67253</v>
      </c>
      <c r="AA68" s="139">
        <f t="shared" si="3"/>
        <v>99.0556290708679</v>
      </c>
    </row>
    <row r="69" spans="1:27" ht="48" outlineLevel="5" thickBot="1">
      <c r="A69" s="85" t="s">
        <v>249</v>
      </c>
      <c r="B69" s="89">
        <v>951</v>
      </c>
      <c r="C69" s="90" t="s">
        <v>8</v>
      </c>
      <c r="D69" s="90" t="s">
        <v>254</v>
      </c>
      <c r="E69" s="90" t="s">
        <v>93</v>
      </c>
      <c r="F69" s="90"/>
      <c r="G69" s="95">
        <v>0</v>
      </c>
      <c r="H69" s="53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72"/>
      <c r="Y69" s="56"/>
      <c r="Z69" s="95">
        <v>0</v>
      </c>
      <c r="AA69" s="139">
        <v>0</v>
      </c>
    </row>
    <row r="70" spans="1:27" ht="48" outlineLevel="5" thickBot="1">
      <c r="A70" s="85" t="s">
        <v>242</v>
      </c>
      <c r="B70" s="89">
        <v>951</v>
      </c>
      <c r="C70" s="90" t="s">
        <v>8</v>
      </c>
      <c r="D70" s="90" t="s">
        <v>254</v>
      </c>
      <c r="E70" s="90" t="s">
        <v>243</v>
      </c>
      <c r="F70" s="90"/>
      <c r="G70" s="95">
        <v>1339.14</v>
      </c>
      <c r="H70" s="53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72"/>
      <c r="Y70" s="56"/>
      <c r="Z70" s="95">
        <v>1191.80421</v>
      </c>
      <c r="AA70" s="139">
        <f t="shared" si="3"/>
        <v>88.99773063309287</v>
      </c>
    </row>
    <row r="71" spans="1:27" ht="19.5" outlineLevel="5" thickBot="1">
      <c r="A71" s="8" t="s">
        <v>214</v>
      </c>
      <c r="B71" s="19">
        <v>951</v>
      </c>
      <c r="C71" s="9" t="s">
        <v>216</v>
      </c>
      <c r="D71" s="9" t="s">
        <v>250</v>
      </c>
      <c r="E71" s="9" t="s">
        <v>5</v>
      </c>
      <c r="F71" s="9"/>
      <c r="G71" s="10">
        <f>G72</f>
        <v>97.20266</v>
      </c>
      <c r="H71" s="53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72"/>
      <c r="Y71" s="56"/>
      <c r="Z71" s="10">
        <f>Z72</f>
        <v>97.20266</v>
      </c>
      <c r="AA71" s="139">
        <f t="shared" si="3"/>
        <v>100</v>
      </c>
    </row>
    <row r="72" spans="1:27" ht="32.25" outlineLevel="5" thickBot="1">
      <c r="A72" s="109" t="s">
        <v>136</v>
      </c>
      <c r="B72" s="19">
        <v>951</v>
      </c>
      <c r="C72" s="9" t="s">
        <v>216</v>
      </c>
      <c r="D72" s="9" t="s">
        <v>251</v>
      </c>
      <c r="E72" s="9" t="s">
        <v>5</v>
      </c>
      <c r="F72" s="9"/>
      <c r="G72" s="10">
        <f>G73</f>
        <v>97.20266</v>
      </c>
      <c r="H72" s="53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72"/>
      <c r="Y72" s="56"/>
      <c r="Z72" s="10">
        <f>Z73</f>
        <v>97.20266</v>
      </c>
      <c r="AA72" s="139">
        <f t="shared" si="3"/>
        <v>100</v>
      </c>
    </row>
    <row r="73" spans="1:27" ht="32.25" outlineLevel="5" thickBot="1">
      <c r="A73" s="109" t="s">
        <v>137</v>
      </c>
      <c r="B73" s="19">
        <v>951</v>
      </c>
      <c r="C73" s="9" t="s">
        <v>216</v>
      </c>
      <c r="D73" s="9" t="s">
        <v>252</v>
      </c>
      <c r="E73" s="9" t="s">
        <v>5</v>
      </c>
      <c r="F73" s="9"/>
      <c r="G73" s="10">
        <f>G74</f>
        <v>97.20266</v>
      </c>
      <c r="H73" s="53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72"/>
      <c r="Y73" s="56"/>
      <c r="Z73" s="10">
        <f>Z74</f>
        <v>97.20266</v>
      </c>
      <c r="AA73" s="139">
        <f t="shared" si="3"/>
        <v>100</v>
      </c>
    </row>
    <row r="74" spans="1:27" ht="32.25" outlineLevel="5" thickBot="1">
      <c r="A74" s="91" t="s">
        <v>215</v>
      </c>
      <c r="B74" s="87">
        <v>951</v>
      </c>
      <c r="C74" s="88" t="s">
        <v>216</v>
      </c>
      <c r="D74" s="88" t="s">
        <v>258</v>
      </c>
      <c r="E74" s="88" t="s">
        <v>5</v>
      </c>
      <c r="F74" s="88"/>
      <c r="G74" s="16">
        <f>G75</f>
        <v>97.20266</v>
      </c>
      <c r="H74" s="53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72"/>
      <c r="Y74" s="56"/>
      <c r="Z74" s="16">
        <f>Z75</f>
        <v>97.20266</v>
      </c>
      <c r="AA74" s="139">
        <f t="shared" si="3"/>
        <v>100</v>
      </c>
    </row>
    <row r="75" spans="1:27" ht="19.5" outlineLevel="5" thickBot="1">
      <c r="A75" s="5" t="s">
        <v>231</v>
      </c>
      <c r="B75" s="21">
        <v>951</v>
      </c>
      <c r="C75" s="6" t="s">
        <v>216</v>
      </c>
      <c r="D75" s="6" t="s">
        <v>258</v>
      </c>
      <c r="E75" s="6" t="s">
        <v>233</v>
      </c>
      <c r="F75" s="6"/>
      <c r="G75" s="7">
        <f>G76</f>
        <v>97.20266</v>
      </c>
      <c r="H75" s="53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72"/>
      <c r="Y75" s="56"/>
      <c r="Z75" s="7">
        <f>Z76</f>
        <v>97.20266</v>
      </c>
      <c r="AA75" s="139">
        <f t="shared" si="3"/>
        <v>100</v>
      </c>
    </row>
    <row r="76" spans="1:27" ht="19.5" outlineLevel="5" thickBot="1">
      <c r="A76" s="85" t="s">
        <v>232</v>
      </c>
      <c r="B76" s="89">
        <v>951</v>
      </c>
      <c r="C76" s="90" t="s">
        <v>216</v>
      </c>
      <c r="D76" s="90" t="s">
        <v>258</v>
      </c>
      <c r="E76" s="90" t="s">
        <v>234</v>
      </c>
      <c r="F76" s="90"/>
      <c r="G76" s="95">
        <v>97.20266</v>
      </c>
      <c r="H76" s="53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72"/>
      <c r="Y76" s="56"/>
      <c r="Z76" s="95">
        <v>97.20266</v>
      </c>
      <c r="AA76" s="139">
        <f t="shared" si="3"/>
        <v>100</v>
      </c>
    </row>
    <row r="77" spans="1:27" ht="19.5" outlineLevel="3" thickBot="1">
      <c r="A77" s="8" t="s">
        <v>28</v>
      </c>
      <c r="B77" s="19">
        <v>951</v>
      </c>
      <c r="C77" s="9" t="s">
        <v>9</v>
      </c>
      <c r="D77" s="9" t="s">
        <v>250</v>
      </c>
      <c r="E77" s="9" t="s">
        <v>5</v>
      </c>
      <c r="F77" s="9"/>
      <c r="G77" s="10">
        <f>G78</f>
        <v>350</v>
      </c>
      <c r="H77" s="31">
        <f aca="true" t="shared" si="11" ref="H77:X79">H78</f>
        <v>0</v>
      </c>
      <c r="I77" s="31">
        <f t="shared" si="11"/>
        <v>0</v>
      </c>
      <c r="J77" s="31">
        <f t="shared" si="11"/>
        <v>0</v>
      </c>
      <c r="K77" s="31">
        <f t="shared" si="11"/>
        <v>0</v>
      </c>
      <c r="L77" s="31">
        <f t="shared" si="11"/>
        <v>0</v>
      </c>
      <c r="M77" s="31">
        <f t="shared" si="11"/>
        <v>0</v>
      </c>
      <c r="N77" s="31">
        <f t="shared" si="11"/>
        <v>0</v>
      </c>
      <c r="O77" s="31">
        <f t="shared" si="11"/>
        <v>0</v>
      </c>
      <c r="P77" s="31">
        <f t="shared" si="11"/>
        <v>0</v>
      </c>
      <c r="Q77" s="31">
        <f t="shared" si="11"/>
        <v>0</v>
      </c>
      <c r="R77" s="31">
        <f t="shared" si="11"/>
        <v>0</v>
      </c>
      <c r="S77" s="31">
        <f t="shared" si="11"/>
        <v>0</v>
      </c>
      <c r="T77" s="31">
        <f t="shared" si="11"/>
        <v>0</v>
      </c>
      <c r="U77" s="31">
        <f t="shared" si="11"/>
        <v>0</v>
      </c>
      <c r="V77" s="31">
        <f t="shared" si="11"/>
        <v>0</v>
      </c>
      <c r="W77" s="31">
        <f t="shared" si="11"/>
        <v>0</v>
      </c>
      <c r="X77" s="63">
        <f t="shared" si="11"/>
        <v>0</v>
      </c>
      <c r="Y77" s="56">
        <f aca="true" t="shared" si="12" ref="Y77:Y84">X77/G77*100</f>
        <v>0</v>
      </c>
      <c r="Z77" s="10">
        <f>Z78</f>
        <v>0</v>
      </c>
      <c r="AA77" s="139">
        <f aca="true" t="shared" si="13" ref="AA77:AA140">Z77/G77*100</f>
        <v>0</v>
      </c>
    </row>
    <row r="78" spans="1:27" ht="32.25" outlineLevel="3" thickBot="1">
      <c r="A78" s="109" t="s">
        <v>136</v>
      </c>
      <c r="B78" s="19">
        <v>951</v>
      </c>
      <c r="C78" s="11" t="s">
        <v>9</v>
      </c>
      <c r="D78" s="11" t="s">
        <v>251</v>
      </c>
      <c r="E78" s="11" t="s">
        <v>5</v>
      </c>
      <c r="F78" s="11"/>
      <c r="G78" s="12">
        <f>G79</f>
        <v>350</v>
      </c>
      <c r="H78" s="32">
        <f t="shared" si="11"/>
        <v>0</v>
      </c>
      <c r="I78" s="32">
        <f t="shared" si="11"/>
        <v>0</v>
      </c>
      <c r="J78" s="32">
        <f t="shared" si="11"/>
        <v>0</v>
      </c>
      <c r="K78" s="32">
        <f t="shared" si="11"/>
        <v>0</v>
      </c>
      <c r="L78" s="32">
        <f t="shared" si="11"/>
        <v>0</v>
      </c>
      <c r="M78" s="32">
        <f t="shared" si="11"/>
        <v>0</v>
      </c>
      <c r="N78" s="32">
        <f t="shared" si="11"/>
        <v>0</v>
      </c>
      <c r="O78" s="32">
        <f t="shared" si="11"/>
        <v>0</v>
      </c>
      <c r="P78" s="32">
        <f t="shared" si="11"/>
        <v>0</v>
      </c>
      <c r="Q78" s="32">
        <f t="shared" si="11"/>
        <v>0</v>
      </c>
      <c r="R78" s="32">
        <f t="shared" si="11"/>
        <v>0</v>
      </c>
      <c r="S78" s="32">
        <f t="shared" si="11"/>
        <v>0</v>
      </c>
      <c r="T78" s="32">
        <f t="shared" si="11"/>
        <v>0</v>
      </c>
      <c r="U78" s="32">
        <f t="shared" si="11"/>
        <v>0</v>
      </c>
      <c r="V78" s="32">
        <f t="shared" si="11"/>
        <v>0</v>
      </c>
      <c r="W78" s="32">
        <f t="shared" si="11"/>
        <v>0</v>
      </c>
      <c r="X78" s="64">
        <f t="shared" si="11"/>
        <v>0</v>
      </c>
      <c r="Y78" s="56">
        <f t="shared" si="12"/>
        <v>0</v>
      </c>
      <c r="Z78" s="12">
        <f>Z79</f>
        <v>0</v>
      </c>
      <c r="AA78" s="139">
        <f t="shared" si="13"/>
        <v>0</v>
      </c>
    </row>
    <row r="79" spans="1:27" ht="32.25" outlineLevel="4" thickBot="1">
      <c r="A79" s="109" t="s">
        <v>137</v>
      </c>
      <c r="B79" s="19">
        <v>951</v>
      </c>
      <c r="C79" s="11" t="s">
        <v>9</v>
      </c>
      <c r="D79" s="11" t="s">
        <v>252</v>
      </c>
      <c r="E79" s="11" t="s">
        <v>5</v>
      </c>
      <c r="F79" s="11"/>
      <c r="G79" s="12">
        <f>G80</f>
        <v>350</v>
      </c>
      <c r="H79" s="34">
        <f t="shared" si="11"/>
        <v>0</v>
      </c>
      <c r="I79" s="34">
        <f t="shared" si="11"/>
        <v>0</v>
      </c>
      <c r="J79" s="34">
        <f t="shared" si="11"/>
        <v>0</v>
      </c>
      <c r="K79" s="34">
        <f t="shared" si="11"/>
        <v>0</v>
      </c>
      <c r="L79" s="34">
        <f t="shared" si="11"/>
        <v>0</v>
      </c>
      <c r="M79" s="34">
        <f t="shared" si="11"/>
        <v>0</v>
      </c>
      <c r="N79" s="34">
        <f t="shared" si="11"/>
        <v>0</v>
      </c>
      <c r="O79" s="34">
        <f t="shared" si="11"/>
        <v>0</v>
      </c>
      <c r="P79" s="34">
        <f t="shared" si="11"/>
        <v>0</v>
      </c>
      <c r="Q79" s="34">
        <f t="shared" si="11"/>
        <v>0</v>
      </c>
      <c r="R79" s="34">
        <f t="shared" si="11"/>
        <v>0</v>
      </c>
      <c r="S79" s="34">
        <f t="shared" si="11"/>
        <v>0</v>
      </c>
      <c r="T79" s="34">
        <f t="shared" si="11"/>
        <v>0</v>
      </c>
      <c r="U79" s="34">
        <f t="shared" si="11"/>
        <v>0</v>
      </c>
      <c r="V79" s="34">
        <f t="shared" si="11"/>
        <v>0</v>
      </c>
      <c r="W79" s="34">
        <f t="shared" si="11"/>
        <v>0</v>
      </c>
      <c r="X79" s="65">
        <f t="shared" si="11"/>
        <v>0</v>
      </c>
      <c r="Y79" s="56">
        <f t="shared" si="12"/>
        <v>0</v>
      </c>
      <c r="Z79" s="12">
        <f>Z80</f>
        <v>0</v>
      </c>
      <c r="AA79" s="139">
        <f t="shared" si="13"/>
        <v>0</v>
      </c>
    </row>
    <row r="80" spans="1:27" ht="32.25" outlineLevel="5" thickBot="1">
      <c r="A80" s="91" t="s">
        <v>139</v>
      </c>
      <c r="B80" s="87">
        <v>951</v>
      </c>
      <c r="C80" s="88" t="s">
        <v>9</v>
      </c>
      <c r="D80" s="88" t="s">
        <v>259</v>
      </c>
      <c r="E80" s="88" t="s">
        <v>5</v>
      </c>
      <c r="F80" s="88"/>
      <c r="G80" s="16">
        <f>G81</f>
        <v>350</v>
      </c>
      <c r="H80" s="26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44"/>
      <c r="X80" s="62">
        <v>0</v>
      </c>
      <c r="Y80" s="56">
        <f t="shared" si="12"/>
        <v>0</v>
      </c>
      <c r="Z80" s="16">
        <f>Z81</f>
        <v>0</v>
      </c>
      <c r="AA80" s="139">
        <f t="shared" si="13"/>
        <v>0</v>
      </c>
    </row>
    <row r="81" spans="1:27" ht="15.75" customHeight="1" outlineLevel="3" thickBot="1">
      <c r="A81" s="5" t="s">
        <v>109</v>
      </c>
      <c r="B81" s="21">
        <v>951</v>
      </c>
      <c r="C81" s="6" t="s">
        <v>9</v>
      </c>
      <c r="D81" s="6" t="s">
        <v>259</v>
      </c>
      <c r="E81" s="6" t="s">
        <v>108</v>
      </c>
      <c r="F81" s="6"/>
      <c r="G81" s="7">
        <v>350</v>
      </c>
      <c r="H81" s="31" t="e">
        <f aca="true" t="shared" si="14" ref="H81:X81">H82+H90+H101+H107+H123+H143+H150+H165</f>
        <v>#REF!</v>
      </c>
      <c r="I81" s="31" t="e">
        <f t="shared" si="14"/>
        <v>#REF!</v>
      </c>
      <c r="J81" s="31" t="e">
        <f t="shared" si="14"/>
        <v>#REF!</v>
      </c>
      <c r="K81" s="31" t="e">
        <f t="shared" si="14"/>
        <v>#REF!</v>
      </c>
      <c r="L81" s="31" t="e">
        <f t="shared" si="14"/>
        <v>#REF!</v>
      </c>
      <c r="M81" s="31" t="e">
        <f t="shared" si="14"/>
        <v>#REF!</v>
      </c>
      <c r="N81" s="31" t="e">
        <f t="shared" si="14"/>
        <v>#REF!</v>
      </c>
      <c r="O81" s="31" t="e">
        <f t="shared" si="14"/>
        <v>#REF!</v>
      </c>
      <c r="P81" s="31" t="e">
        <f t="shared" si="14"/>
        <v>#REF!</v>
      </c>
      <c r="Q81" s="31" t="e">
        <f t="shared" si="14"/>
        <v>#REF!</v>
      </c>
      <c r="R81" s="31" t="e">
        <f t="shared" si="14"/>
        <v>#REF!</v>
      </c>
      <c r="S81" s="31" t="e">
        <f t="shared" si="14"/>
        <v>#REF!</v>
      </c>
      <c r="T81" s="31" t="e">
        <f t="shared" si="14"/>
        <v>#REF!</v>
      </c>
      <c r="U81" s="31" t="e">
        <f t="shared" si="14"/>
        <v>#REF!</v>
      </c>
      <c r="V81" s="31" t="e">
        <f t="shared" si="14"/>
        <v>#REF!</v>
      </c>
      <c r="W81" s="31" t="e">
        <f t="shared" si="14"/>
        <v>#REF!</v>
      </c>
      <c r="X81" s="66" t="e">
        <f t="shared" si="14"/>
        <v>#REF!</v>
      </c>
      <c r="Y81" s="56" t="e">
        <f t="shared" si="12"/>
        <v>#REF!</v>
      </c>
      <c r="Z81" s="7">
        <v>0</v>
      </c>
      <c r="AA81" s="139">
        <f t="shared" si="13"/>
        <v>0</v>
      </c>
    </row>
    <row r="82" spans="1:27" ht="19.5" outlineLevel="3" thickBot="1">
      <c r="A82" s="8" t="s">
        <v>29</v>
      </c>
      <c r="B82" s="19">
        <v>951</v>
      </c>
      <c r="C82" s="9" t="s">
        <v>67</v>
      </c>
      <c r="D82" s="9" t="s">
        <v>250</v>
      </c>
      <c r="E82" s="9" t="s">
        <v>5</v>
      </c>
      <c r="F82" s="9"/>
      <c r="G82" s="140">
        <f>G83+G149</f>
        <v>54790.27164</v>
      </c>
      <c r="H82" s="32" t="e">
        <f>H83+#REF!</f>
        <v>#REF!</v>
      </c>
      <c r="I82" s="32" t="e">
        <f>I83+#REF!</f>
        <v>#REF!</v>
      </c>
      <c r="J82" s="32" t="e">
        <f>J83+#REF!</f>
        <v>#REF!</v>
      </c>
      <c r="K82" s="32" t="e">
        <f>K83+#REF!</f>
        <v>#REF!</v>
      </c>
      <c r="L82" s="32" t="e">
        <f>L83+#REF!</f>
        <v>#REF!</v>
      </c>
      <c r="M82" s="32" t="e">
        <f>M83+#REF!</f>
        <v>#REF!</v>
      </c>
      <c r="N82" s="32" t="e">
        <f>N83+#REF!</f>
        <v>#REF!</v>
      </c>
      <c r="O82" s="32" t="e">
        <f>O83+#REF!</f>
        <v>#REF!</v>
      </c>
      <c r="P82" s="32" t="e">
        <f>P83+#REF!</f>
        <v>#REF!</v>
      </c>
      <c r="Q82" s="32" t="e">
        <f>Q83+#REF!</f>
        <v>#REF!</v>
      </c>
      <c r="R82" s="32" t="e">
        <f>R83+#REF!</f>
        <v>#REF!</v>
      </c>
      <c r="S82" s="32" t="e">
        <f>S83+#REF!</f>
        <v>#REF!</v>
      </c>
      <c r="T82" s="32" t="e">
        <f>T83+#REF!</f>
        <v>#REF!</v>
      </c>
      <c r="U82" s="32" t="e">
        <f>U83+#REF!</f>
        <v>#REF!</v>
      </c>
      <c r="V82" s="32" t="e">
        <f>V83+#REF!</f>
        <v>#REF!</v>
      </c>
      <c r="W82" s="32" t="e">
        <f>W83+#REF!</f>
        <v>#REF!</v>
      </c>
      <c r="X82" s="67" t="e">
        <f>X83+#REF!</f>
        <v>#REF!</v>
      </c>
      <c r="Y82" s="56" t="e">
        <f t="shared" si="12"/>
        <v>#REF!</v>
      </c>
      <c r="Z82" s="140">
        <f>Z83+Z149</f>
        <v>50928.60407</v>
      </c>
      <c r="AA82" s="139">
        <f t="shared" si="13"/>
        <v>92.95191015775004</v>
      </c>
    </row>
    <row r="83" spans="1:27" ht="32.25" outlineLevel="4" thickBot="1">
      <c r="A83" s="109" t="s">
        <v>136</v>
      </c>
      <c r="B83" s="19">
        <v>951</v>
      </c>
      <c r="C83" s="11" t="s">
        <v>67</v>
      </c>
      <c r="D83" s="11" t="s">
        <v>251</v>
      </c>
      <c r="E83" s="11" t="s">
        <v>5</v>
      </c>
      <c r="F83" s="11"/>
      <c r="G83" s="143">
        <f>G84</f>
        <v>42717.25524</v>
      </c>
      <c r="H83" s="34">
        <f aca="true" t="shared" si="15" ref="H83:X83">H84</f>
        <v>0</v>
      </c>
      <c r="I83" s="34">
        <f t="shared" si="15"/>
        <v>0</v>
      </c>
      <c r="J83" s="34">
        <f t="shared" si="15"/>
        <v>0</v>
      </c>
      <c r="K83" s="34">
        <f t="shared" si="15"/>
        <v>0</v>
      </c>
      <c r="L83" s="34">
        <f t="shared" si="15"/>
        <v>0</v>
      </c>
      <c r="M83" s="34">
        <f t="shared" si="15"/>
        <v>0</v>
      </c>
      <c r="N83" s="34">
        <f t="shared" si="15"/>
        <v>0</v>
      </c>
      <c r="O83" s="34">
        <f t="shared" si="15"/>
        <v>0</v>
      </c>
      <c r="P83" s="34">
        <f t="shared" si="15"/>
        <v>0</v>
      </c>
      <c r="Q83" s="34">
        <f t="shared" si="15"/>
        <v>0</v>
      </c>
      <c r="R83" s="34">
        <f t="shared" si="15"/>
        <v>0</v>
      </c>
      <c r="S83" s="34">
        <f t="shared" si="15"/>
        <v>0</v>
      </c>
      <c r="T83" s="34">
        <f t="shared" si="15"/>
        <v>0</v>
      </c>
      <c r="U83" s="34">
        <f t="shared" si="15"/>
        <v>0</v>
      </c>
      <c r="V83" s="34">
        <f t="shared" si="15"/>
        <v>0</v>
      </c>
      <c r="W83" s="34">
        <f t="shared" si="15"/>
        <v>0</v>
      </c>
      <c r="X83" s="65">
        <f t="shared" si="15"/>
        <v>950</v>
      </c>
      <c r="Y83" s="56">
        <f t="shared" si="12"/>
        <v>2.2239256587591556</v>
      </c>
      <c r="Z83" s="143">
        <f>Z84</f>
        <v>39365.06459</v>
      </c>
      <c r="AA83" s="139">
        <f t="shared" si="13"/>
        <v>92.15260757938155</v>
      </c>
    </row>
    <row r="84" spans="1:27" ht="32.25" outlineLevel="5" thickBot="1">
      <c r="A84" s="109" t="s">
        <v>137</v>
      </c>
      <c r="B84" s="19">
        <v>951</v>
      </c>
      <c r="C84" s="11" t="s">
        <v>67</v>
      </c>
      <c r="D84" s="11" t="s">
        <v>252</v>
      </c>
      <c r="E84" s="11" t="s">
        <v>5</v>
      </c>
      <c r="F84" s="11"/>
      <c r="G84" s="143">
        <f>G85+G95+G102+G119+G107+G129+G136+G143+G111+G92+G116</f>
        <v>42717.25524</v>
      </c>
      <c r="H84" s="26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44"/>
      <c r="X84" s="62">
        <v>950</v>
      </c>
      <c r="Y84" s="56">
        <f t="shared" si="12"/>
        <v>2.2239256587591556</v>
      </c>
      <c r="Z84" s="143">
        <f>Z85+Z95+Z102+Z119+Z107+Z129+Z136+Z143+Z111+Z92+Z116</f>
        <v>39365.06459</v>
      </c>
      <c r="AA84" s="139">
        <f t="shared" si="13"/>
        <v>92.15260757938155</v>
      </c>
    </row>
    <row r="85" spans="1:27" ht="18.75" customHeight="1" outlineLevel="5" thickBot="1">
      <c r="A85" s="91" t="s">
        <v>30</v>
      </c>
      <c r="B85" s="87">
        <v>951</v>
      </c>
      <c r="C85" s="88" t="s">
        <v>67</v>
      </c>
      <c r="D85" s="88" t="s">
        <v>260</v>
      </c>
      <c r="E85" s="88" t="s">
        <v>5</v>
      </c>
      <c r="F85" s="88"/>
      <c r="G85" s="142">
        <f>G86+G90</f>
        <v>1400</v>
      </c>
      <c r="H85" s="53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72"/>
      <c r="Y85" s="56"/>
      <c r="Z85" s="142">
        <f>Z86+Z90</f>
        <v>1400</v>
      </c>
      <c r="AA85" s="139">
        <f t="shared" si="13"/>
        <v>100</v>
      </c>
    </row>
    <row r="86" spans="1:27" ht="32.25" outlineLevel="5" thickBot="1">
      <c r="A86" s="5" t="s">
        <v>94</v>
      </c>
      <c r="B86" s="21">
        <v>951</v>
      </c>
      <c r="C86" s="6" t="s">
        <v>67</v>
      </c>
      <c r="D86" s="6" t="s">
        <v>260</v>
      </c>
      <c r="E86" s="6" t="s">
        <v>91</v>
      </c>
      <c r="F86" s="6"/>
      <c r="G86" s="146">
        <f>G87+G88+G89</f>
        <v>1194.20734</v>
      </c>
      <c r="H86" s="53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72"/>
      <c r="Y86" s="56"/>
      <c r="Z86" s="146">
        <f>Z87+Z88+Z89</f>
        <v>1194.20734</v>
      </c>
      <c r="AA86" s="139">
        <f t="shared" si="13"/>
        <v>100</v>
      </c>
    </row>
    <row r="87" spans="1:27" ht="32.25" outlineLevel="5" thickBot="1">
      <c r="A87" s="85" t="s">
        <v>247</v>
      </c>
      <c r="B87" s="89">
        <v>951</v>
      </c>
      <c r="C87" s="90" t="s">
        <v>67</v>
      </c>
      <c r="D87" s="90" t="s">
        <v>260</v>
      </c>
      <c r="E87" s="90" t="s">
        <v>92</v>
      </c>
      <c r="F87" s="90"/>
      <c r="G87" s="141">
        <v>919.66122</v>
      </c>
      <c r="H87" s="53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72"/>
      <c r="Y87" s="56"/>
      <c r="Z87" s="141">
        <v>919.66122</v>
      </c>
      <c r="AA87" s="139">
        <f t="shared" si="13"/>
        <v>100</v>
      </c>
    </row>
    <row r="88" spans="1:27" ht="48" outlineLevel="5" thickBot="1">
      <c r="A88" s="85" t="s">
        <v>249</v>
      </c>
      <c r="B88" s="89">
        <v>951</v>
      </c>
      <c r="C88" s="90" t="s">
        <v>67</v>
      </c>
      <c r="D88" s="90" t="s">
        <v>260</v>
      </c>
      <c r="E88" s="90" t="s">
        <v>93</v>
      </c>
      <c r="F88" s="90"/>
      <c r="G88" s="141">
        <v>0</v>
      </c>
      <c r="H88" s="53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72"/>
      <c r="Y88" s="56"/>
      <c r="Z88" s="141">
        <v>0</v>
      </c>
      <c r="AA88" s="139">
        <v>0</v>
      </c>
    </row>
    <row r="89" spans="1:27" ht="48" outlineLevel="5" thickBot="1">
      <c r="A89" s="85" t="s">
        <v>242</v>
      </c>
      <c r="B89" s="89">
        <v>951</v>
      </c>
      <c r="C89" s="90" t="s">
        <v>67</v>
      </c>
      <c r="D89" s="90" t="s">
        <v>260</v>
      </c>
      <c r="E89" s="90" t="s">
        <v>243</v>
      </c>
      <c r="F89" s="90"/>
      <c r="G89" s="141">
        <v>274.54612</v>
      </c>
      <c r="H89" s="53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72"/>
      <c r="Y89" s="56"/>
      <c r="Z89" s="141">
        <v>274.54612</v>
      </c>
      <c r="AA89" s="139">
        <f t="shared" si="13"/>
        <v>100</v>
      </c>
    </row>
    <row r="90" spans="1:27" ht="35.25" customHeight="1" outlineLevel="6" thickBot="1">
      <c r="A90" s="5" t="s">
        <v>100</v>
      </c>
      <c r="B90" s="21">
        <v>951</v>
      </c>
      <c r="C90" s="6" t="s">
        <v>67</v>
      </c>
      <c r="D90" s="6" t="s">
        <v>260</v>
      </c>
      <c r="E90" s="6" t="s">
        <v>95</v>
      </c>
      <c r="F90" s="6"/>
      <c r="G90" s="146">
        <f>G91</f>
        <v>205.79266</v>
      </c>
      <c r="H90" s="32">
        <f aca="true" t="shared" si="16" ref="H90:P90">H91</f>
        <v>0</v>
      </c>
      <c r="I90" s="32">
        <f t="shared" si="16"/>
        <v>0</v>
      </c>
      <c r="J90" s="32">
        <f t="shared" si="16"/>
        <v>0</v>
      </c>
      <c r="K90" s="32">
        <f t="shared" si="16"/>
        <v>0</v>
      </c>
      <c r="L90" s="32">
        <f t="shared" si="16"/>
        <v>0</v>
      </c>
      <c r="M90" s="32">
        <f t="shared" si="16"/>
        <v>0</v>
      </c>
      <c r="N90" s="32">
        <f t="shared" si="16"/>
        <v>0</v>
      </c>
      <c r="O90" s="32">
        <f t="shared" si="16"/>
        <v>0</v>
      </c>
      <c r="P90" s="32">
        <f t="shared" si="16"/>
        <v>0</v>
      </c>
      <c r="Q90" s="32">
        <f aca="true" t="shared" si="17" ref="Q90:W90">Q91</f>
        <v>0</v>
      </c>
      <c r="R90" s="32">
        <f t="shared" si="17"/>
        <v>0</v>
      </c>
      <c r="S90" s="32">
        <f t="shared" si="17"/>
        <v>0</v>
      </c>
      <c r="T90" s="32">
        <f t="shared" si="17"/>
        <v>0</v>
      </c>
      <c r="U90" s="32">
        <f t="shared" si="17"/>
        <v>0</v>
      </c>
      <c r="V90" s="32">
        <f t="shared" si="17"/>
        <v>0</v>
      </c>
      <c r="W90" s="32">
        <f t="shared" si="17"/>
        <v>0</v>
      </c>
      <c r="X90" s="64">
        <f>X91</f>
        <v>9539.0701</v>
      </c>
      <c r="Y90" s="56">
        <f>X90/G90*100</f>
        <v>4635.281987219564</v>
      </c>
      <c r="Z90" s="146">
        <f>Z91</f>
        <v>205.79266</v>
      </c>
      <c r="AA90" s="139">
        <f t="shared" si="13"/>
        <v>100</v>
      </c>
    </row>
    <row r="91" spans="1:27" ht="32.25" outlineLevel="4" thickBot="1">
      <c r="A91" s="85" t="s">
        <v>101</v>
      </c>
      <c r="B91" s="89">
        <v>951</v>
      </c>
      <c r="C91" s="90" t="s">
        <v>67</v>
      </c>
      <c r="D91" s="90" t="s">
        <v>260</v>
      </c>
      <c r="E91" s="90" t="s">
        <v>96</v>
      </c>
      <c r="F91" s="90"/>
      <c r="G91" s="141">
        <v>205.79266</v>
      </c>
      <c r="H91" s="34">
        <f aca="true" t="shared" si="18" ref="H91:X91">H95</f>
        <v>0</v>
      </c>
      <c r="I91" s="34">
        <f t="shared" si="18"/>
        <v>0</v>
      </c>
      <c r="J91" s="34">
        <f t="shared" si="18"/>
        <v>0</v>
      </c>
      <c r="K91" s="34">
        <f t="shared" si="18"/>
        <v>0</v>
      </c>
      <c r="L91" s="34">
        <f t="shared" si="18"/>
        <v>0</v>
      </c>
      <c r="M91" s="34">
        <f t="shared" si="18"/>
        <v>0</v>
      </c>
      <c r="N91" s="34">
        <f t="shared" si="18"/>
        <v>0</v>
      </c>
      <c r="O91" s="34">
        <f t="shared" si="18"/>
        <v>0</v>
      </c>
      <c r="P91" s="34">
        <f t="shared" si="18"/>
        <v>0</v>
      </c>
      <c r="Q91" s="34">
        <f t="shared" si="18"/>
        <v>0</v>
      </c>
      <c r="R91" s="34">
        <f t="shared" si="18"/>
        <v>0</v>
      </c>
      <c r="S91" s="34">
        <f t="shared" si="18"/>
        <v>0</v>
      </c>
      <c r="T91" s="34">
        <f t="shared" si="18"/>
        <v>0</v>
      </c>
      <c r="U91" s="34">
        <f t="shared" si="18"/>
        <v>0</v>
      </c>
      <c r="V91" s="34">
        <f t="shared" si="18"/>
        <v>0</v>
      </c>
      <c r="W91" s="34">
        <f t="shared" si="18"/>
        <v>0</v>
      </c>
      <c r="X91" s="61">
        <f t="shared" si="18"/>
        <v>9539.0701</v>
      </c>
      <c r="Y91" s="56">
        <f>X91/G91*100</f>
        <v>4635.281987219564</v>
      </c>
      <c r="Z91" s="141">
        <v>205.79266</v>
      </c>
      <c r="AA91" s="139">
        <f t="shared" si="13"/>
        <v>100</v>
      </c>
    </row>
    <row r="92" spans="1:27" ht="63.75" outlineLevel="4" thickBot="1">
      <c r="A92" s="91" t="s">
        <v>235</v>
      </c>
      <c r="B92" s="87">
        <v>951</v>
      </c>
      <c r="C92" s="88" t="s">
        <v>67</v>
      </c>
      <c r="D92" s="88" t="s">
        <v>261</v>
      </c>
      <c r="E92" s="88" t="s">
        <v>5</v>
      </c>
      <c r="F92" s="88"/>
      <c r="G92" s="142">
        <f>G93</f>
        <v>0</v>
      </c>
      <c r="H92" s="53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78"/>
      <c r="Y92" s="56"/>
      <c r="Z92" s="142">
        <f>Z93</f>
        <v>0</v>
      </c>
      <c r="AA92" s="139">
        <v>0</v>
      </c>
    </row>
    <row r="93" spans="1:27" ht="32.25" outlineLevel="4" thickBot="1">
      <c r="A93" s="5" t="s">
        <v>100</v>
      </c>
      <c r="B93" s="21">
        <v>951</v>
      </c>
      <c r="C93" s="6" t="s">
        <v>67</v>
      </c>
      <c r="D93" s="6" t="s">
        <v>261</v>
      </c>
      <c r="E93" s="6" t="s">
        <v>95</v>
      </c>
      <c r="F93" s="6"/>
      <c r="G93" s="146">
        <f>G94</f>
        <v>0</v>
      </c>
      <c r="H93" s="5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78"/>
      <c r="Y93" s="56"/>
      <c r="Z93" s="146">
        <f>Z94</f>
        <v>0</v>
      </c>
      <c r="AA93" s="139">
        <v>0</v>
      </c>
    </row>
    <row r="94" spans="1:27" ht="32.25" outlineLevel="4" thickBot="1">
      <c r="A94" s="85" t="s">
        <v>101</v>
      </c>
      <c r="B94" s="89">
        <v>951</v>
      </c>
      <c r="C94" s="90" t="s">
        <v>67</v>
      </c>
      <c r="D94" s="90" t="s">
        <v>261</v>
      </c>
      <c r="E94" s="90" t="s">
        <v>96</v>
      </c>
      <c r="F94" s="90"/>
      <c r="G94" s="141">
        <v>0</v>
      </c>
      <c r="H94" s="53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78"/>
      <c r="Y94" s="56"/>
      <c r="Z94" s="141">
        <v>0</v>
      </c>
      <c r="AA94" s="139">
        <v>0</v>
      </c>
    </row>
    <row r="95" spans="1:27" ht="48" outlineLevel="5" thickBot="1">
      <c r="A95" s="110" t="s">
        <v>207</v>
      </c>
      <c r="B95" s="87">
        <v>951</v>
      </c>
      <c r="C95" s="88" t="s">
        <v>67</v>
      </c>
      <c r="D95" s="88" t="s">
        <v>254</v>
      </c>
      <c r="E95" s="88" t="s">
        <v>5</v>
      </c>
      <c r="F95" s="88"/>
      <c r="G95" s="142">
        <f>G96+G100</f>
        <v>15036.140000000001</v>
      </c>
      <c r="H95" s="26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44"/>
      <c r="X95" s="62">
        <v>9539.0701</v>
      </c>
      <c r="Y95" s="56">
        <f>X95/G95*100</f>
        <v>63.44095027048166</v>
      </c>
      <c r="Z95" s="142">
        <f>Z96+Z100</f>
        <v>14700.02403</v>
      </c>
      <c r="AA95" s="139">
        <f t="shared" si="13"/>
        <v>97.76461265989808</v>
      </c>
    </row>
    <row r="96" spans="1:27" ht="32.25" outlineLevel="5" thickBot="1">
      <c r="A96" s="5" t="s">
        <v>94</v>
      </c>
      <c r="B96" s="21">
        <v>951</v>
      </c>
      <c r="C96" s="6" t="s">
        <v>67</v>
      </c>
      <c r="D96" s="6" t="s">
        <v>254</v>
      </c>
      <c r="E96" s="6" t="s">
        <v>91</v>
      </c>
      <c r="F96" s="6"/>
      <c r="G96" s="146">
        <f>G97+G98+G99</f>
        <v>14904.44</v>
      </c>
      <c r="H96" s="53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72"/>
      <c r="Y96" s="56"/>
      <c r="Z96" s="146">
        <f>Z97+Z98+Z99</f>
        <v>14656.27403</v>
      </c>
      <c r="AA96" s="139">
        <f t="shared" si="13"/>
        <v>98.33495273891538</v>
      </c>
    </row>
    <row r="97" spans="1:27" ht="32.25" outlineLevel="5" thickBot="1">
      <c r="A97" s="85" t="s">
        <v>247</v>
      </c>
      <c r="B97" s="89">
        <v>951</v>
      </c>
      <c r="C97" s="90" t="s">
        <v>67</v>
      </c>
      <c r="D97" s="90" t="s">
        <v>254</v>
      </c>
      <c r="E97" s="90" t="s">
        <v>92</v>
      </c>
      <c r="F97" s="90"/>
      <c r="G97" s="141">
        <v>11023.71</v>
      </c>
      <c r="H97" s="53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72"/>
      <c r="Y97" s="56"/>
      <c r="Z97" s="141">
        <v>10978.05005</v>
      </c>
      <c r="AA97" s="139">
        <f t="shared" si="13"/>
        <v>99.58580232970571</v>
      </c>
    </row>
    <row r="98" spans="1:27" ht="48" outlineLevel="5" thickBot="1">
      <c r="A98" s="85" t="s">
        <v>249</v>
      </c>
      <c r="B98" s="89">
        <v>951</v>
      </c>
      <c r="C98" s="90" t="s">
        <v>67</v>
      </c>
      <c r="D98" s="90" t="s">
        <v>254</v>
      </c>
      <c r="E98" s="90" t="s">
        <v>93</v>
      </c>
      <c r="F98" s="90"/>
      <c r="G98" s="95">
        <v>22.2</v>
      </c>
      <c r="H98" s="53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72"/>
      <c r="Y98" s="56"/>
      <c r="Z98" s="95">
        <v>22.2</v>
      </c>
      <c r="AA98" s="139">
        <f t="shared" si="13"/>
        <v>100</v>
      </c>
    </row>
    <row r="99" spans="1:27" ht="48" outlineLevel="5" thickBot="1">
      <c r="A99" s="85" t="s">
        <v>242</v>
      </c>
      <c r="B99" s="89">
        <v>951</v>
      </c>
      <c r="C99" s="90" t="s">
        <v>67</v>
      </c>
      <c r="D99" s="90" t="s">
        <v>254</v>
      </c>
      <c r="E99" s="90" t="s">
        <v>243</v>
      </c>
      <c r="F99" s="90"/>
      <c r="G99" s="95">
        <v>3858.53</v>
      </c>
      <c r="H99" s="53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72"/>
      <c r="Y99" s="56"/>
      <c r="Z99" s="95">
        <v>3656.02398</v>
      </c>
      <c r="AA99" s="139">
        <f t="shared" si="13"/>
        <v>94.75173135883354</v>
      </c>
    </row>
    <row r="100" spans="1:27" ht="32.25" outlineLevel="5" thickBot="1">
      <c r="A100" s="5" t="s">
        <v>100</v>
      </c>
      <c r="B100" s="21">
        <v>951</v>
      </c>
      <c r="C100" s="6" t="s">
        <v>67</v>
      </c>
      <c r="D100" s="6" t="s">
        <v>254</v>
      </c>
      <c r="E100" s="6" t="s">
        <v>95</v>
      </c>
      <c r="F100" s="6"/>
      <c r="G100" s="7">
        <f>G101</f>
        <v>131.7</v>
      </c>
      <c r="H100" s="53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72"/>
      <c r="Y100" s="56"/>
      <c r="Z100" s="7">
        <f>Z101</f>
        <v>43.75</v>
      </c>
      <c r="AA100" s="139">
        <f t="shared" si="13"/>
        <v>33.21943811693242</v>
      </c>
    </row>
    <row r="101" spans="1:27" ht="32.25" outlineLevel="6" thickBot="1">
      <c r="A101" s="85" t="s">
        <v>101</v>
      </c>
      <c r="B101" s="89">
        <v>951</v>
      </c>
      <c r="C101" s="90" t="s">
        <v>67</v>
      </c>
      <c r="D101" s="90" t="s">
        <v>254</v>
      </c>
      <c r="E101" s="90" t="s">
        <v>96</v>
      </c>
      <c r="F101" s="90"/>
      <c r="G101" s="95">
        <v>131.7</v>
      </c>
      <c r="H101" s="32">
        <f aca="true" t="shared" si="19" ref="H101:W101">H102</f>
        <v>0</v>
      </c>
      <c r="I101" s="32">
        <f t="shared" si="19"/>
        <v>0</v>
      </c>
      <c r="J101" s="32">
        <f t="shared" si="19"/>
        <v>0</v>
      </c>
      <c r="K101" s="32">
        <f t="shared" si="19"/>
        <v>0</v>
      </c>
      <c r="L101" s="32">
        <f t="shared" si="19"/>
        <v>0</v>
      </c>
      <c r="M101" s="32">
        <f t="shared" si="19"/>
        <v>0</v>
      </c>
      <c r="N101" s="32">
        <f t="shared" si="19"/>
        <v>0</v>
      </c>
      <c r="O101" s="32">
        <f t="shared" si="19"/>
        <v>0</v>
      </c>
      <c r="P101" s="32">
        <f t="shared" si="19"/>
        <v>0</v>
      </c>
      <c r="Q101" s="32">
        <f t="shared" si="19"/>
        <v>0</v>
      </c>
      <c r="R101" s="32">
        <f t="shared" si="19"/>
        <v>0</v>
      </c>
      <c r="S101" s="32">
        <f t="shared" si="19"/>
        <v>0</v>
      </c>
      <c r="T101" s="32">
        <f t="shared" si="19"/>
        <v>0</v>
      </c>
      <c r="U101" s="32">
        <f t="shared" si="19"/>
        <v>0</v>
      </c>
      <c r="V101" s="32">
        <f t="shared" si="19"/>
        <v>0</v>
      </c>
      <c r="W101" s="32">
        <f t="shared" si="19"/>
        <v>0</v>
      </c>
      <c r="X101" s="64">
        <f>X102</f>
        <v>277.89792</v>
      </c>
      <c r="Y101" s="56">
        <f>X101/G101*100</f>
        <v>211.00829157175403</v>
      </c>
      <c r="Z101" s="95">
        <v>43.75</v>
      </c>
      <c r="AA101" s="139">
        <f t="shared" si="13"/>
        <v>33.21943811693242</v>
      </c>
    </row>
    <row r="102" spans="1:27" ht="46.5" customHeight="1" outlineLevel="4" thickBot="1">
      <c r="A102" s="91" t="s">
        <v>140</v>
      </c>
      <c r="B102" s="87">
        <v>951</v>
      </c>
      <c r="C102" s="88" t="s">
        <v>67</v>
      </c>
      <c r="D102" s="88" t="s">
        <v>262</v>
      </c>
      <c r="E102" s="88" t="s">
        <v>5</v>
      </c>
      <c r="F102" s="88"/>
      <c r="G102" s="16">
        <f>G103+G105</f>
        <v>178.82243</v>
      </c>
      <c r="H102" s="34">
        <f aca="true" t="shared" si="20" ref="H102:X102">H103</f>
        <v>0</v>
      </c>
      <c r="I102" s="34">
        <f t="shared" si="20"/>
        <v>0</v>
      </c>
      <c r="J102" s="34">
        <f t="shared" si="20"/>
        <v>0</v>
      </c>
      <c r="K102" s="34">
        <f t="shared" si="20"/>
        <v>0</v>
      </c>
      <c r="L102" s="34">
        <f t="shared" si="20"/>
        <v>0</v>
      </c>
      <c r="M102" s="34">
        <f t="shared" si="20"/>
        <v>0</v>
      </c>
      <c r="N102" s="34">
        <f t="shared" si="20"/>
        <v>0</v>
      </c>
      <c r="O102" s="34">
        <f t="shared" si="20"/>
        <v>0</v>
      </c>
      <c r="P102" s="34">
        <f t="shared" si="20"/>
        <v>0</v>
      </c>
      <c r="Q102" s="34">
        <f t="shared" si="20"/>
        <v>0</v>
      </c>
      <c r="R102" s="34">
        <f t="shared" si="20"/>
        <v>0</v>
      </c>
      <c r="S102" s="34">
        <f t="shared" si="20"/>
        <v>0</v>
      </c>
      <c r="T102" s="34">
        <f t="shared" si="20"/>
        <v>0</v>
      </c>
      <c r="U102" s="34">
        <f t="shared" si="20"/>
        <v>0</v>
      </c>
      <c r="V102" s="34">
        <f t="shared" si="20"/>
        <v>0</v>
      </c>
      <c r="W102" s="34">
        <f t="shared" si="20"/>
        <v>0</v>
      </c>
      <c r="X102" s="65">
        <f t="shared" si="20"/>
        <v>277.89792</v>
      </c>
      <c r="Y102" s="56">
        <f>X102/G102*100</f>
        <v>155.4043975355888</v>
      </c>
      <c r="Z102" s="16">
        <f>Z103+Z105</f>
        <v>134.61243</v>
      </c>
      <c r="AA102" s="139">
        <f t="shared" si="13"/>
        <v>75.27715063485044</v>
      </c>
    </row>
    <row r="103" spans="1:27" ht="32.25" outlineLevel="5" thickBot="1">
      <c r="A103" s="5" t="s">
        <v>100</v>
      </c>
      <c r="B103" s="21">
        <v>951</v>
      </c>
      <c r="C103" s="6" t="s">
        <v>67</v>
      </c>
      <c r="D103" s="6" t="s">
        <v>262</v>
      </c>
      <c r="E103" s="6" t="s">
        <v>95</v>
      </c>
      <c r="F103" s="6"/>
      <c r="G103" s="7">
        <f>G104</f>
        <v>175.97243</v>
      </c>
      <c r="H103" s="26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44"/>
      <c r="X103" s="62">
        <v>277.89792</v>
      </c>
      <c r="Y103" s="56">
        <f>X103/G103*100</f>
        <v>157.9212834646882</v>
      </c>
      <c r="Z103" s="7">
        <f>Z104</f>
        <v>131.76243</v>
      </c>
      <c r="AA103" s="139">
        <f t="shared" si="13"/>
        <v>74.87674631759077</v>
      </c>
    </row>
    <row r="104" spans="1:27" ht="32.25" outlineLevel="5" thickBot="1">
      <c r="A104" s="85" t="s">
        <v>101</v>
      </c>
      <c r="B104" s="89">
        <v>951</v>
      </c>
      <c r="C104" s="90" t="s">
        <v>67</v>
      </c>
      <c r="D104" s="90" t="s">
        <v>262</v>
      </c>
      <c r="E104" s="90" t="s">
        <v>96</v>
      </c>
      <c r="F104" s="90"/>
      <c r="G104" s="95">
        <v>175.97243</v>
      </c>
      <c r="H104" s="53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72"/>
      <c r="Y104" s="56"/>
      <c r="Z104" s="95">
        <v>131.76243</v>
      </c>
      <c r="AA104" s="139">
        <f t="shared" si="13"/>
        <v>74.87674631759077</v>
      </c>
    </row>
    <row r="105" spans="1:27" ht="19.5" outlineLevel="5" thickBot="1">
      <c r="A105" s="5" t="s">
        <v>102</v>
      </c>
      <c r="B105" s="21">
        <v>951</v>
      </c>
      <c r="C105" s="6" t="s">
        <v>67</v>
      </c>
      <c r="D105" s="6" t="s">
        <v>262</v>
      </c>
      <c r="E105" s="6" t="s">
        <v>97</v>
      </c>
      <c r="F105" s="6"/>
      <c r="G105" s="7">
        <f>G106</f>
        <v>2.85</v>
      </c>
      <c r="H105" s="53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72"/>
      <c r="Y105" s="56"/>
      <c r="Z105" s="7">
        <f>Z106</f>
        <v>2.85</v>
      </c>
      <c r="AA105" s="139">
        <f t="shared" si="13"/>
        <v>100</v>
      </c>
    </row>
    <row r="106" spans="1:27" ht="19.5" outlineLevel="5" thickBot="1">
      <c r="A106" s="85" t="s">
        <v>104</v>
      </c>
      <c r="B106" s="89">
        <v>951</v>
      </c>
      <c r="C106" s="90" t="s">
        <v>67</v>
      </c>
      <c r="D106" s="90" t="s">
        <v>262</v>
      </c>
      <c r="E106" s="90" t="s">
        <v>99</v>
      </c>
      <c r="F106" s="90"/>
      <c r="G106" s="95">
        <v>2.85</v>
      </c>
      <c r="H106" s="53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72"/>
      <c r="Y106" s="56"/>
      <c r="Z106" s="95">
        <v>2.85</v>
      </c>
      <c r="AA106" s="139">
        <f t="shared" si="13"/>
        <v>100</v>
      </c>
    </row>
    <row r="107" spans="1:27" ht="19.5" customHeight="1" outlineLevel="6" thickBot="1">
      <c r="A107" s="91" t="s">
        <v>141</v>
      </c>
      <c r="B107" s="87">
        <v>951</v>
      </c>
      <c r="C107" s="88" t="s">
        <v>67</v>
      </c>
      <c r="D107" s="88" t="s">
        <v>256</v>
      </c>
      <c r="E107" s="88" t="s">
        <v>5</v>
      </c>
      <c r="F107" s="88"/>
      <c r="G107" s="142">
        <f>G109+G110+G108</f>
        <v>597.1479899999999</v>
      </c>
      <c r="H107" s="32" t="e">
        <f>#REF!+H109</f>
        <v>#REF!</v>
      </c>
      <c r="I107" s="32" t="e">
        <f>#REF!+I109</f>
        <v>#REF!</v>
      </c>
      <c r="J107" s="32" t="e">
        <f>#REF!+J109</f>
        <v>#REF!</v>
      </c>
      <c r="K107" s="32" t="e">
        <f>#REF!+K109</f>
        <v>#REF!</v>
      </c>
      <c r="L107" s="32" t="e">
        <f>#REF!+L109</f>
        <v>#REF!</v>
      </c>
      <c r="M107" s="32" t="e">
        <f>#REF!+M109</f>
        <v>#REF!</v>
      </c>
      <c r="N107" s="32" t="e">
        <f>#REF!+N109</f>
        <v>#REF!</v>
      </c>
      <c r="O107" s="32" t="e">
        <f>#REF!+O109</f>
        <v>#REF!</v>
      </c>
      <c r="P107" s="32" t="e">
        <f>#REF!+P109</f>
        <v>#REF!</v>
      </c>
      <c r="Q107" s="32" t="e">
        <f>#REF!+Q109</f>
        <v>#REF!</v>
      </c>
      <c r="R107" s="32" t="e">
        <f>#REF!+R109</f>
        <v>#REF!</v>
      </c>
      <c r="S107" s="32" t="e">
        <f>#REF!+S109</f>
        <v>#REF!</v>
      </c>
      <c r="T107" s="32" t="e">
        <f>#REF!+T109</f>
        <v>#REF!</v>
      </c>
      <c r="U107" s="32" t="e">
        <f>#REF!+U109</f>
        <v>#REF!</v>
      </c>
      <c r="V107" s="32" t="e">
        <f>#REF!+V109</f>
        <v>#REF!</v>
      </c>
      <c r="W107" s="32" t="e">
        <f>#REF!+W109</f>
        <v>#REF!</v>
      </c>
      <c r="X107" s="67" t="e">
        <f>#REF!+X109</f>
        <v>#REF!</v>
      </c>
      <c r="Y107" s="56" t="e">
        <f>X107/G107*100</f>
        <v>#REF!</v>
      </c>
      <c r="Z107" s="142">
        <f>Z109+Z110+Z108</f>
        <v>590.67082</v>
      </c>
      <c r="AA107" s="139">
        <f t="shared" si="13"/>
        <v>98.91531578294354</v>
      </c>
    </row>
    <row r="108" spans="1:27" ht="50.25" customHeight="1" outlineLevel="6" thickBot="1">
      <c r="A108" s="96" t="s">
        <v>209</v>
      </c>
      <c r="B108" s="162">
        <v>951</v>
      </c>
      <c r="C108" s="163" t="s">
        <v>67</v>
      </c>
      <c r="D108" s="163" t="s">
        <v>256</v>
      </c>
      <c r="E108" s="163" t="s">
        <v>89</v>
      </c>
      <c r="F108" s="163"/>
      <c r="G108" s="164">
        <v>6.63717</v>
      </c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67"/>
      <c r="Y108" s="56"/>
      <c r="Z108" s="164">
        <v>0</v>
      </c>
      <c r="AA108" s="139">
        <f t="shared" si="13"/>
        <v>0</v>
      </c>
    </row>
    <row r="109" spans="1:27" ht="16.5" customHeight="1" outlineLevel="4" thickBot="1">
      <c r="A109" s="161" t="s">
        <v>110</v>
      </c>
      <c r="B109" s="162">
        <v>951</v>
      </c>
      <c r="C109" s="163" t="s">
        <v>67</v>
      </c>
      <c r="D109" s="163" t="s">
        <v>256</v>
      </c>
      <c r="E109" s="163" t="s">
        <v>228</v>
      </c>
      <c r="F109" s="163"/>
      <c r="G109" s="164">
        <v>174.11056</v>
      </c>
      <c r="H109" s="34">
        <f aca="true" t="shared" si="21" ref="H109:W109">H122</f>
        <v>0</v>
      </c>
      <c r="I109" s="34">
        <f t="shared" si="21"/>
        <v>0</v>
      </c>
      <c r="J109" s="34">
        <f t="shared" si="21"/>
        <v>0</v>
      </c>
      <c r="K109" s="34">
        <f t="shared" si="21"/>
        <v>0</v>
      </c>
      <c r="L109" s="34">
        <f t="shared" si="21"/>
        <v>0</v>
      </c>
      <c r="M109" s="34">
        <f t="shared" si="21"/>
        <v>0</v>
      </c>
      <c r="N109" s="34">
        <f t="shared" si="21"/>
        <v>0</v>
      </c>
      <c r="O109" s="34">
        <f t="shared" si="21"/>
        <v>0</v>
      </c>
      <c r="P109" s="34">
        <f t="shared" si="21"/>
        <v>0</v>
      </c>
      <c r="Q109" s="34">
        <f t="shared" si="21"/>
        <v>0</v>
      </c>
      <c r="R109" s="34">
        <f t="shared" si="21"/>
        <v>0</v>
      </c>
      <c r="S109" s="34">
        <f t="shared" si="21"/>
        <v>0</v>
      </c>
      <c r="T109" s="34">
        <f t="shared" si="21"/>
        <v>0</v>
      </c>
      <c r="U109" s="34">
        <f t="shared" si="21"/>
        <v>0</v>
      </c>
      <c r="V109" s="34">
        <f t="shared" si="21"/>
        <v>0</v>
      </c>
      <c r="W109" s="34">
        <f t="shared" si="21"/>
        <v>0</v>
      </c>
      <c r="X109" s="61">
        <f>X122</f>
        <v>1067.9833</v>
      </c>
      <c r="Y109" s="56">
        <f>X109/G109*100</f>
        <v>613.3937539457688</v>
      </c>
      <c r="Z109" s="164">
        <v>174.11056</v>
      </c>
      <c r="AA109" s="139">
        <f t="shared" si="13"/>
        <v>100</v>
      </c>
    </row>
    <row r="110" spans="1:27" ht="16.5" customHeight="1" outlineLevel="4" thickBot="1">
      <c r="A110" s="161" t="s">
        <v>361</v>
      </c>
      <c r="B110" s="162">
        <v>951</v>
      </c>
      <c r="C110" s="163" t="s">
        <v>67</v>
      </c>
      <c r="D110" s="163" t="s">
        <v>256</v>
      </c>
      <c r="E110" s="163" t="s">
        <v>360</v>
      </c>
      <c r="F110" s="163"/>
      <c r="G110" s="164">
        <v>416.40026</v>
      </c>
      <c r="H110" s="53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78"/>
      <c r="Y110" s="56"/>
      <c r="Z110" s="164">
        <v>416.56026</v>
      </c>
      <c r="AA110" s="139">
        <f t="shared" si="13"/>
        <v>100.03842456774643</v>
      </c>
    </row>
    <row r="111" spans="1:27" ht="48" customHeight="1" outlineLevel="4" thickBot="1">
      <c r="A111" s="91" t="s">
        <v>200</v>
      </c>
      <c r="B111" s="87">
        <v>951</v>
      </c>
      <c r="C111" s="88" t="s">
        <v>67</v>
      </c>
      <c r="D111" s="88" t="s">
        <v>263</v>
      </c>
      <c r="E111" s="88" t="s">
        <v>5</v>
      </c>
      <c r="F111" s="88"/>
      <c r="G111" s="16">
        <f>G112+G114</f>
        <v>0</v>
      </c>
      <c r="H111" s="53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78"/>
      <c r="Y111" s="56"/>
      <c r="Z111" s="16">
        <f>Z112+Z114</f>
        <v>0</v>
      </c>
      <c r="AA111" s="139">
        <v>0</v>
      </c>
    </row>
    <row r="112" spans="1:27" ht="15.75" customHeight="1" outlineLevel="4" thickBot="1">
      <c r="A112" s="5" t="s">
        <v>100</v>
      </c>
      <c r="B112" s="21">
        <v>951</v>
      </c>
      <c r="C112" s="6" t="s">
        <v>67</v>
      </c>
      <c r="D112" s="6" t="s">
        <v>263</v>
      </c>
      <c r="E112" s="6" t="s">
        <v>95</v>
      </c>
      <c r="F112" s="6"/>
      <c r="G112" s="7">
        <f>G113</f>
        <v>0</v>
      </c>
      <c r="H112" s="53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78"/>
      <c r="Y112" s="56"/>
      <c r="Z112" s="7">
        <f>Z113</f>
        <v>0</v>
      </c>
      <c r="AA112" s="139">
        <v>0</v>
      </c>
    </row>
    <row r="113" spans="1:27" ht="15.75" customHeight="1" outlineLevel="4" thickBot="1">
      <c r="A113" s="85" t="s">
        <v>101</v>
      </c>
      <c r="B113" s="89">
        <v>951</v>
      </c>
      <c r="C113" s="90" t="s">
        <v>67</v>
      </c>
      <c r="D113" s="90" t="s">
        <v>263</v>
      </c>
      <c r="E113" s="90" t="s">
        <v>96</v>
      </c>
      <c r="F113" s="90"/>
      <c r="G113" s="95">
        <v>0</v>
      </c>
      <c r="H113" s="53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78"/>
      <c r="Y113" s="56"/>
      <c r="Z113" s="95">
        <v>0</v>
      </c>
      <c r="AA113" s="139">
        <v>0</v>
      </c>
    </row>
    <row r="114" spans="1:27" ht="15.75" customHeight="1" outlineLevel="4" thickBot="1">
      <c r="A114" s="5" t="s">
        <v>102</v>
      </c>
      <c r="B114" s="21">
        <v>951</v>
      </c>
      <c r="C114" s="6" t="s">
        <v>67</v>
      </c>
      <c r="D114" s="6" t="s">
        <v>263</v>
      </c>
      <c r="E114" s="6" t="s">
        <v>97</v>
      </c>
      <c r="F114" s="6"/>
      <c r="G114" s="7">
        <f>G115</f>
        <v>0</v>
      </c>
      <c r="H114" s="53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78"/>
      <c r="Y114" s="56"/>
      <c r="Z114" s="7">
        <f>Z115</f>
        <v>0</v>
      </c>
      <c r="AA114" s="139">
        <v>0</v>
      </c>
    </row>
    <row r="115" spans="1:27" ht="15.75" customHeight="1" outlineLevel="4" thickBot="1">
      <c r="A115" s="85" t="s">
        <v>104</v>
      </c>
      <c r="B115" s="89">
        <v>951</v>
      </c>
      <c r="C115" s="90" t="s">
        <v>67</v>
      </c>
      <c r="D115" s="90" t="s">
        <v>263</v>
      </c>
      <c r="E115" s="90" t="s">
        <v>99</v>
      </c>
      <c r="F115" s="90"/>
      <c r="G115" s="95">
        <v>0</v>
      </c>
      <c r="H115" s="53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78"/>
      <c r="Y115" s="56"/>
      <c r="Z115" s="95">
        <v>0</v>
      </c>
      <c r="AA115" s="139">
        <v>0</v>
      </c>
    </row>
    <row r="116" spans="1:27" ht="47.25" customHeight="1" outlineLevel="4" thickBot="1">
      <c r="A116" s="91" t="s">
        <v>240</v>
      </c>
      <c r="B116" s="87">
        <v>951</v>
      </c>
      <c r="C116" s="88" t="s">
        <v>67</v>
      </c>
      <c r="D116" s="88" t="s">
        <v>264</v>
      </c>
      <c r="E116" s="88" t="s">
        <v>5</v>
      </c>
      <c r="F116" s="88"/>
      <c r="G116" s="142">
        <f>G117</f>
        <v>0</v>
      </c>
      <c r="H116" s="53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78"/>
      <c r="Y116" s="56"/>
      <c r="Z116" s="142">
        <f>Z117</f>
        <v>0</v>
      </c>
      <c r="AA116" s="139">
        <v>0</v>
      </c>
    </row>
    <row r="117" spans="1:27" ht="15.75" customHeight="1" outlineLevel="4" thickBot="1">
      <c r="A117" s="5" t="s">
        <v>100</v>
      </c>
      <c r="B117" s="21">
        <v>951</v>
      </c>
      <c r="C117" s="6" t="s">
        <v>67</v>
      </c>
      <c r="D117" s="6" t="s">
        <v>264</v>
      </c>
      <c r="E117" s="6" t="s">
        <v>95</v>
      </c>
      <c r="F117" s="6"/>
      <c r="G117" s="146">
        <f>G118</f>
        <v>0</v>
      </c>
      <c r="H117" s="53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78"/>
      <c r="Y117" s="56"/>
      <c r="Z117" s="146">
        <f>Z118</f>
        <v>0</v>
      </c>
      <c r="AA117" s="139">
        <v>0</v>
      </c>
    </row>
    <row r="118" spans="1:27" ht="15.75" customHeight="1" outlineLevel="4" thickBot="1">
      <c r="A118" s="85" t="s">
        <v>101</v>
      </c>
      <c r="B118" s="89">
        <v>951</v>
      </c>
      <c r="C118" s="90" t="s">
        <v>67</v>
      </c>
      <c r="D118" s="90" t="s">
        <v>264</v>
      </c>
      <c r="E118" s="90" t="s">
        <v>96</v>
      </c>
      <c r="F118" s="90"/>
      <c r="G118" s="141">
        <v>0</v>
      </c>
      <c r="H118" s="53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78"/>
      <c r="Y118" s="56"/>
      <c r="Z118" s="141">
        <v>0</v>
      </c>
      <c r="AA118" s="139">
        <v>0</v>
      </c>
    </row>
    <row r="119" spans="1:27" ht="33.75" customHeight="1" outlineLevel="4" thickBot="1">
      <c r="A119" s="91" t="s">
        <v>142</v>
      </c>
      <c r="B119" s="87">
        <v>951</v>
      </c>
      <c r="C119" s="88" t="s">
        <v>67</v>
      </c>
      <c r="D119" s="88" t="s">
        <v>265</v>
      </c>
      <c r="E119" s="88" t="s">
        <v>5</v>
      </c>
      <c r="F119" s="88"/>
      <c r="G119" s="16">
        <f>G120+G124+G126</f>
        <v>23311.74482</v>
      </c>
      <c r="H119" s="53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78"/>
      <c r="Y119" s="56"/>
      <c r="Z119" s="16">
        <f>Z120+Z124+Z126</f>
        <v>20346.35851</v>
      </c>
      <c r="AA119" s="139">
        <f t="shared" si="13"/>
        <v>87.27943217937128</v>
      </c>
    </row>
    <row r="120" spans="1:27" ht="15.75" customHeight="1" outlineLevel="4" thickBot="1">
      <c r="A120" s="5" t="s">
        <v>112</v>
      </c>
      <c r="B120" s="21">
        <v>951</v>
      </c>
      <c r="C120" s="6" t="s">
        <v>67</v>
      </c>
      <c r="D120" s="6" t="s">
        <v>265</v>
      </c>
      <c r="E120" s="6" t="s">
        <v>111</v>
      </c>
      <c r="F120" s="6"/>
      <c r="G120" s="7">
        <f>G121+G122+G123</f>
        <v>14340.38</v>
      </c>
      <c r="H120" s="53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78"/>
      <c r="Y120" s="56"/>
      <c r="Z120" s="7">
        <f>Z121+Z122+Z123</f>
        <v>13646.41546</v>
      </c>
      <c r="AA120" s="139">
        <f t="shared" si="13"/>
        <v>95.16076603269929</v>
      </c>
    </row>
    <row r="121" spans="1:27" ht="15.75" customHeight="1" outlineLevel="4" thickBot="1">
      <c r="A121" s="85" t="s">
        <v>246</v>
      </c>
      <c r="B121" s="89">
        <v>951</v>
      </c>
      <c r="C121" s="90" t="s">
        <v>67</v>
      </c>
      <c r="D121" s="90" t="s">
        <v>265</v>
      </c>
      <c r="E121" s="90" t="s">
        <v>113</v>
      </c>
      <c r="F121" s="90"/>
      <c r="G121" s="95">
        <v>10432.31</v>
      </c>
      <c r="H121" s="53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78"/>
      <c r="Y121" s="56"/>
      <c r="Z121" s="95">
        <v>10099.16939</v>
      </c>
      <c r="AA121" s="139">
        <f t="shared" si="13"/>
        <v>96.80664579560998</v>
      </c>
    </row>
    <row r="122" spans="1:27" ht="32.25" outlineLevel="5" thickBot="1">
      <c r="A122" s="85" t="s">
        <v>248</v>
      </c>
      <c r="B122" s="89">
        <v>951</v>
      </c>
      <c r="C122" s="90" t="s">
        <v>67</v>
      </c>
      <c r="D122" s="90" t="s">
        <v>265</v>
      </c>
      <c r="E122" s="90" t="s">
        <v>114</v>
      </c>
      <c r="F122" s="90"/>
      <c r="G122" s="95">
        <v>0</v>
      </c>
      <c r="H122" s="26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44"/>
      <c r="X122" s="62">
        <v>1067.9833</v>
      </c>
      <c r="Y122" s="56">
        <f>X122/G119*100</f>
        <v>4.581310014528548</v>
      </c>
      <c r="Z122" s="95">
        <v>0</v>
      </c>
      <c r="AA122" s="139">
        <v>0</v>
      </c>
    </row>
    <row r="123" spans="1:27" ht="18.75" customHeight="1" outlineLevel="6" thickBot="1">
      <c r="A123" s="85" t="s">
        <v>244</v>
      </c>
      <c r="B123" s="89">
        <v>951</v>
      </c>
      <c r="C123" s="90" t="s">
        <v>67</v>
      </c>
      <c r="D123" s="90" t="s">
        <v>265</v>
      </c>
      <c r="E123" s="90" t="s">
        <v>245</v>
      </c>
      <c r="F123" s="90"/>
      <c r="G123" s="95">
        <v>3908.07</v>
      </c>
      <c r="H123" s="32" t="e">
        <f aca="true" t="shared" si="22" ref="H123:W123">H124</f>
        <v>#REF!</v>
      </c>
      <c r="I123" s="32" t="e">
        <f t="shared" si="22"/>
        <v>#REF!</v>
      </c>
      <c r="J123" s="32" t="e">
        <f t="shared" si="22"/>
        <v>#REF!</v>
      </c>
      <c r="K123" s="32" t="e">
        <f t="shared" si="22"/>
        <v>#REF!</v>
      </c>
      <c r="L123" s="32" t="e">
        <f t="shared" si="22"/>
        <v>#REF!</v>
      </c>
      <c r="M123" s="32" t="e">
        <f t="shared" si="22"/>
        <v>#REF!</v>
      </c>
      <c r="N123" s="32" t="e">
        <f t="shared" si="22"/>
        <v>#REF!</v>
      </c>
      <c r="O123" s="32" t="e">
        <f t="shared" si="22"/>
        <v>#REF!</v>
      </c>
      <c r="P123" s="32" t="e">
        <f t="shared" si="22"/>
        <v>#REF!</v>
      </c>
      <c r="Q123" s="32" t="e">
        <f t="shared" si="22"/>
        <v>#REF!</v>
      </c>
      <c r="R123" s="32" t="e">
        <f t="shared" si="22"/>
        <v>#REF!</v>
      </c>
      <c r="S123" s="32" t="e">
        <f t="shared" si="22"/>
        <v>#REF!</v>
      </c>
      <c r="T123" s="32" t="e">
        <f t="shared" si="22"/>
        <v>#REF!</v>
      </c>
      <c r="U123" s="32" t="e">
        <f t="shared" si="22"/>
        <v>#REF!</v>
      </c>
      <c r="V123" s="32" t="e">
        <f t="shared" si="22"/>
        <v>#REF!</v>
      </c>
      <c r="W123" s="32" t="e">
        <f t="shared" si="22"/>
        <v>#REF!</v>
      </c>
      <c r="X123" s="64" t="e">
        <f>X124</f>
        <v>#REF!</v>
      </c>
      <c r="Y123" s="56" t="e">
        <f>X123/G120*100</f>
        <v>#REF!</v>
      </c>
      <c r="Z123" s="95">
        <v>3547.24607</v>
      </c>
      <c r="AA123" s="139">
        <f t="shared" si="13"/>
        <v>90.76720913392032</v>
      </c>
    </row>
    <row r="124" spans="1:27" ht="32.25" outlineLevel="6" thickBot="1">
      <c r="A124" s="5" t="s">
        <v>100</v>
      </c>
      <c r="B124" s="21">
        <v>951</v>
      </c>
      <c r="C124" s="6" t="s">
        <v>67</v>
      </c>
      <c r="D124" s="6" t="s">
        <v>265</v>
      </c>
      <c r="E124" s="6" t="s">
        <v>95</v>
      </c>
      <c r="F124" s="6"/>
      <c r="G124" s="7">
        <f>G125</f>
        <v>8603.36482</v>
      </c>
      <c r="H124" s="35" t="e">
        <f>#REF!</f>
        <v>#REF!</v>
      </c>
      <c r="I124" s="35" t="e">
        <f>#REF!</f>
        <v>#REF!</v>
      </c>
      <c r="J124" s="35" t="e">
        <f>#REF!</f>
        <v>#REF!</v>
      </c>
      <c r="K124" s="35" t="e">
        <f>#REF!</f>
        <v>#REF!</v>
      </c>
      <c r="L124" s="35" t="e">
        <f>#REF!</f>
        <v>#REF!</v>
      </c>
      <c r="M124" s="35" t="e">
        <f>#REF!</f>
        <v>#REF!</v>
      </c>
      <c r="N124" s="35" t="e">
        <f>#REF!</f>
        <v>#REF!</v>
      </c>
      <c r="O124" s="35" t="e">
        <f>#REF!</f>
        <v>#REF!</v>
      </c>
      <c r="P124" s="35" t="e">
        <f>#REF!</f>
        <v>#REF!</v>
      </c>
      <c r="Q124" s="35" t="e">
        <f>#REF!</f>
        <v>#REF!</v>
      </c>
      <c r="R124" s="35" t="e">
        <f>#REF!</f>
        <v>#REF!</v>
      </c>
      <c r="S124" s="35" t="e">
        <f>#REF!</f>
        <v>#REF!</v>
      </c>
      <c r="T124" s="35" t="e">
        <f>#REF!</f>
        <v>#REF!</v>
      </c>
      <c r="U124" s="35" t="e">
        <f>#REF!</f>
        <v>#REF!</v>
      </c>
      <c r="V124" s="35" t="e">
        <f>#REF!</f>
        <v>#REF!</v>
      </c>
      <c r="W124" s="35" t="e">
        <f>#REF!</f>
        <v>#REF!</v>
      </c>
      <c r="X124" s="68" t="e">
        <f>#REF!</f>
        <v>#REF!</v>
      </c>
      <c r="Y124" s="56" t="e">
        <f>X124/G121*100</f>
        <v>#REF!</v>
      </c>
      <c r="Z124" s="7">
        <f>Z125</f>
        <v>6415.24891</v>
      </c>
      <c r="AA124" s="139">
        <f t="shared" si="13"/>
        <v>74.56674271311442</v>
      </c>
    </row>
    <row r="125" spans="1:27" ht="32.25" outlineLevel="6" thickBot="1">
      <c r="A125" s="85" t="s">
        <v>101</v>
      </c>
      <c r="B125" s="89">
        <v>951</v>
      </c>
      <c r="C125" s="90" t="s">
        <v>67</v>
      </c>
      <c r="D125" s="90" t="s">
        <v>265</v>
      </c>
      <c r="E125" s="90" t="s">
        <v>96</v>
      </c>
      <c r="F125" s="90"/>
      <c r="G125" s="95">
        <v>8603.36482</v>
      </c>
      <c r="H125" s="83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72"/>
      <c r="Y125" s="56"/>
      <c r="Z125" s="95">
        <v>6415.24891</v>
      </c>
      <c r="AA125" s="139">
        <f t="shared" si="13"/>
        <v>74.56674271311442</v>
      </c>
    </row>
    <row r="126" spans="1:27" ht="19.5" outlineLevel="6" thickBot="1">
      <c r="A126" s="5" t="s">
        <v>102</v>
      </c>
      <c r="B126" s="21">
        <v>951</v>
      </c>
      <c r="C126" s="6" t="s">
        <v>67</v>
      </c>
      <c r="D126" s="6" t="s">
        <v>265</v>
      </c>
      <c r="E126" s="6" t="s">
        <v>97</v>
      </c>
      <c r="F126" s="6"/>
      <c r="G126" s="7">
        <f>G127+G128</f>
        <v>368</v>
      </c>
      <c r="H126" s="83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72"/>
      <c r="Y126" s="56"/>
      <c r="Z126" s="7">
        <f>Z127+Z128</f>
        <v>284.69414</v>
      </c>
      <c r="AA126" s="139">
        <f t="shared" si="13"/>
        <v>77.36253804347825</v>
      </c>
    </row>
    <row r="127" spans="1:27" ht="32.25" outlineLevel="6" thickBot="1">
      <c r="A127" s="85" t="s">
        <v>103</v>
      </c>
      <c r="B127" s="89">
        <v>951</v>
      </c>
      <c r="C127" s="90" t="s">
        <v>67</v>
      </c>
      <c r="D127" s="90" t="s">
        <v>265</v>
      </c>
      <c r="E127" s="90" t="s">
        <v>98</v>
      </c>
      <c r="F127" s="90"/>
      <c r="G127" s="95">
        <v>324</v>
      </c>
      <c r="H127" s="83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72"/>
      <c r="Y127" s="56"/>
      <c r="Z127" s="95">
        <v>253.89042</v>
      </c>
      <c r="AA127" s="139">
        <f t="shared" si="13"/>
        <v>78.36124074074074</v>
      </c>
    </row>
    <row r="128" spans="1:27" ht="19.5" outlineLevel="6" thickBot="1">
      <c r="A128" s="85" t="s">
        <v>104</v>
      </c>
      <c r="B128" s="89">
        <v>951</v>
      </c>
      <c r="C128" s="90" t="s">
        <v>67</v>
      </c>
      <c r="D128" s="90" t="s">
        <v>265</v>
      </c>
      <c r="E128" s="90" t="s">
        <v>99</v>
      </c>
      <c r="F128" s="90"/>
      <c r="G128" s="95">
        <v>44</v>
      </c>
      <c r="H128" s="83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72"/>
      <c r="Y128" s="56"/>
      <c r="Z128" s="95">
        <v>30.80372</v>
      </c>
      <c r="AA128" s="139">
        <f t="shared" si="13"/>
        <v>70.00845454545454</v>
      </c>
    </row>
    <row r="129" spans="1:27" ht="32.25" outlineLevel="6" thickBot="1">
      <c r="A129" s="111" t="s">
        <v>143</v>
      </c>
      <c r="B129" s="87">
        <v>951</v>
      </c>
      <c r="C129" s="88" t="s">
        <v>67</v>
      </c>
      <c r="D129" s="88" t="s">
        <v>266</v>
      </c>
      <c r="E129" s="88" t="s">
        <v>5</v>
      </c>
      <c r="F129" s="88"/>
      <c r="G129" s="16">
        <f>G130+G134</f>
        <v>1003.4</v>
      </c>
      <c r="H129" s="83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72"/>
      <c r="Y129" s="56"/>
      <c r="Z129" s="16">
        <f>Z130+Z134</f>
        <v>1003.3997599999999</v>
      </c>
      <c r="AA129" s="139">
        <f t="shared" si="13"/>
        <v>99.9999760813235</v>
      </c>
    </row>
    <row r="130" spans="1:27" ht="32.25" outlineLevel="6" thickBot="1">
      <c r="A130" s="5" t="s">
        <v>94</v>
      </c>
      <c r="B130" s="21">
        <v>951</v>
      </c>
      <c r="C130" s="6" t="s">
        <v>67</v>
      </c>
      <c r="D130" s="6" t="s">
        <v>266</v>
      </c>
      <c r="E130" s="6" t="s">
        <v>91</v>
      </c>
      <c r="F130" s="6"/>
      <c r="G130" s="7">
        <f>G131+G132+G133</f>
        <v>888.62349</v>
      </c>
      <c r="H130" s="83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72"/>
      <c r="Y130" s="56"/>
      <c r="Z130" s="7">
        <f>Z131+Z132+Z133</f>
        <v>888.62349</v>
      </c>
      <c r="AA130" s="139">
        <f t="shared" si="13"/>
        <v>100</v>
      </c>
    </row>
    <row r="131" spans="1:27" ht="32.25" outlineLevel="6" thickBot="1">
      <c r="A131" s="85" t="s">
        <v>247</v>
      </c>
      <c r="B131" s="89">
        <v>951</v>
      </c>
      <c r="C131" s="90" t="s">
        <v>67</v>
      </c>
      <c r="D131" s="90" t="s">
        <v>266</v>
      </c>
      <c r="E131" s="90" t="s">
        <v>92</v>
      </c>
      <c r="F131" s="90"/>
      <c r="G131" s="95">
        <v>685.70606</v>
      </c>
      <c r="H131" s="83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72"/>
      <c r="Y131" s="56"/>
      <c r="Z131" s="95">
        <v>685.70606</v>
      </c>
      <c r="AA131" s="139">
        <f t="shared" si="13"/>
        <v>100</v>
      </c>
    </row>
    <row r="132" spans="1:27" ht="48" outlineLevel="6" thickBot="1">
      <c r="A132" s="85" t="s">
        <v>249</v>
      </c>
      <c r="B132" s="89">
        <v>951</v>
      </c>
      <c r="C132" s="90" t="s">
        <v>67</v>
      </c>
      <c r="D132" s="90" t="s">
        <v>266</v>
      </c>
      <c r="E132" s="90" t="s">
        <v>93</v>
      </c>
      <c r="F132" s="90"/>
      <c r="G132" s="95">
        <v>0</v>
      </c>
      <c r="H132" s="83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72"/>
      <c r="Y132" s="56"/>
      <c r="Z132" s="95">
        <v>0</v>
      </c>
      <c r="AA132" s="139">
        <v>0</v>
      </c>
    </row>
    <row r="133" spans="1:27" ht="48" outlineLevel="6" thickBot="1">
      <c r="A133" s="85" t="s">
        <v>242</v>
      </c>
      <c r="B133" s="89">
        <v>951</v>
      </c>
      <c r="C133" s="90" t="s">
        <v>67</v>
      </c>
      <c r="D133" s="90" t="s">
        <v>266</v>
      </c>
      <c r="E133" s="90" t="s">
        <v>243</v>
      </c>
      <c r="F133" s="90"/>
      <c r="G133" s="95">
        <v>202.91743</v>
      </c>
      <c r="H133" s="83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72"/>
      <c r="Y133" s="56"/>
      <c r="Z133" s="95">
        <v>202.91743</v>
      </c>
      <c r="AA133" s="139">
        <f t="shared" si="13"/>
        <v>100</v>
      </c>
    </row>
    <row r="134" spans="1:27" ht="32.25" outlineLevel="6" thickBot="1">
      <c r="A134" s="5" t="s">
        <v>100</v>
      </c>
      <c r="B134" s="21">
        <v>951</v>
      </c>
      <c r="C134" s="6" t="s">
        <v>67</v>
      </c>
      <c r="D134" s="6" t="s">
        <v>266</v>
      </c>
      <c r="E134" s="6" t="s">
        <v>95</v>
      </c>
      <c r="F134" s="6"/>
      <c r="G134" s="7">
        <f>G135</f>
        <v>114.77651</v>
      </c>
      <c r="H134" s="83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72"/>
      <c r="Y134" s="56"/>
      <c r="Z134" s="7">
        <f>Z135</f>
        <v>114.77627</v>
      </c>
      <c r="AA134" s="139">
        <f t="shared" si="13"/>
        <v>99.99979089798077</v>
      </c>
    </row>
    <row r="135" spans="1:27" ht="32.25" outlineLevel="6" thickBot="1">
      <c r="A135" s="85" t="s">
        <v>101</v>
      </c>
      <c r="B135" s="89">
        <v>951</v>
      </c>
      <c r="C135" s="90" t="s">
        <v>67</v>
      </c>
      <c r="D135" s="90" t="s">
        <v>267</v>
      </c>
      <c r="E135" s="90" t="s">
        <v>96</v>
      </c>
      <c r="F135" s="90"/>
      <c r="G135" s="95">
        <v>114.77651</v>
      </c>
      <c r="H135" s="83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72"/>
      <c r="Y135" s="56"/>
      <c r="Z135" s="95">
        <v>114.77627</v>
      </c>
      <c r="AA135" s="139">
        <f t="shared" si="13"/>
        <v>99.99979089798077</v>
      </c>
    </row>
    <row r="136" spans="1:27" ht="32.25" outlineLevel="6" thickBot="1">
      <c r="A136" s="111" t="s">
        <v>144</v>
      </c>
      <c r="B136" s="87">
        <v>951</v>
      </c>
      <c r="C136" s="88" t="s">
        <v>67</v>
      </c>
      <c r="D136" s="88" t="s">
        <v>267</v>
      </c>
      <c r="E136" s="88" t="s">
        <v>5</v>
      </c>
      <c r="F136" s="88"/>
      <c r="G136" s="16">
        <f>G137+G141</f>
        <v>538</v>
      </c>
      <c r="H136" s="83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72"/>
      <c r="Y136" s="56"/>
      <c r="Z136" s="16">
        <f>Z137+Z141</f>
        <v>538</v>
      </c>
      <c r="AA136" s="139">
        <f t="shared" si="13"/>
        <v>100</v>
      </c>
    </row>
    <row r="137" spans="1:27" ht="32.25" outlineLevel="6" thickBot="1">
      <c r="A137" s="5" t="s">
        <v>94</v>
      </c>
      <c r="B137" s="21">
        <v>951</v>
      </c>
      <c r="C137" s="6" t="s">
        <v>67</v>
      </c>
      <c r="D137" s="6" t="s">
        <v>267</v>
      </c>
      <c r="E137" s="6" t="s">
        <v>91</v>
      </c>
      <c r="F137" s="6"/>
      <c r="G137" s="7">
        <f>G138+G139+G140</f>
        <v>466.076</v>
      </c>
      <c r="H137" s="83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72"/>
      <c r="Y137" s="56"/>
      <c r="Z137" s="7">
        <f>Z138+Z139+Z140</f>
        <v>466.076</v>
      </c>
      <c r="AA137" s="139">
        <f t="shared" si="13"/>
        <v>100</v>
      </c>
    </row>
    <row r="138" spans="1:27" ht="32.25" outlineLevel="6" thickBot="1">
      <c r="A138" s="85" t="s">
        <v>247</v>
      </c>
      <c r="B138" s="89">
        <v>951</v>
      </c>
      <c r="C138" s="90" t="s">
        <v>67</v>
      </c>
      <c r="D138" s="90" t="s">
        <v>267</v>
      </c>
      <c r="E138" s="90" t="s">
        <v>92</v>
      </c>
      <c r="F138" s="90"/>
      <c r="G138" s="95">
        <v>358.897</v>
      </c>
      <c r="H138" s="83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72"/>
      <c r="Y138" s="56"/>
      <c r="Z138" s="95">
        <v>358.897</v>
      </c>
      <c r="AA138" s="139">
        <f t="shared" si="13"/>
        <v>100</v>
      </c>
    </row>
    <row r="139" spans="1:27" ht="48" outlineLevel="6" thickBot="1">
      <c r="A139" s="85" t="s">
        <v>249</v>
      </c>
      <c r="B139" s="89">
        <v>951</v>
      </c>
      <c r="C139" s="90" t="s">
        <v>67</v>
      </c>
      <c r="D139" s="90" t="s">
        <v>267</v>
      </c>
      <c r="E139" s="90" t="s">
        <v>93</v>
      </c>
      <c r="F139" s="90"/>
      <c r="G139" s="95">
        <v>0</v>
      </c>
      <c r="H139" s="83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72"/>
      <c r="Y139" s="56"/>
      <c r="Z139" s="95">
        <v>0</v>
      </c>
      <c r="AA139" s="139">
        <v>0</v>
      </c>
    </row>
    <row r="140" spans="1:27" ht="48" outlineLevel="6" thickBot="1">
      <c r="A140" s="85" t="s">
        <v>242</v>
      </c>
      <c r="B140" s="89">
        <v>951</v>
      </c>
      <c r="C140" s="90" t="s">
        <v>67</v>
      </c>
      <c r="D140" s="90" t="s">
        <v>267</v>
      </c>
      <c r="E140" s="90" t="s">
        <v>243</v>
      </c>
      <c r="F140" s="90"/>
      <c r="G140" s="95">
        <v>107.179</v>
      </c>
      <c r="H140" s="83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72"/>
      <c r="Y140" s="56"/>
      <c r="Z140" s="95">
        <v>107.179</v>
      </c>
      <c r="AA140" s="139">
        <f t="shared" si="13"/>
        <v>100</v>
      </c>
    </row>
    <row r="141" spans="1:27" ht="32.25" outlineLevel="6" thickBot="1">
      <c r="A141" s="5" t="s">
        <v>100</v>
      </c>
      <c r="B141" s="21">
        <v>951</v>
      </c>
      <c r="C141" s="6" t="s">
        <v>67</v>
      </c>
      <c r="D141" s="6" t="s">
        <v>267</v>
      </c>
      <c r="E141" s="6" t="s">
        <v>95</v>
      </c>
      <c r="F141" s="6"/>
      <c r="G141" s="7">
        <f>G142</f>
        <v>71.924</v>
      </c>
      <c r="H141" s="83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72"/>
      <c r="Y141" s="56"/>
      <c r="Z141" s="7">
        <f>Z142</f>
        <v>71.924</v>
      </c>
      <c r="AA141" s="139">
        <f aca="true" t="shared" si="23" ref="AA141:AA204">Z141/G141*100</f>
        <v>100</v>
      </c>
    </row>
    <row r="142" spans="1:27" ht="32.25" outlineLevel="6" thickBot="1">
      <c r="A142" s="85" t="s">
        <v>101</v>
      </c>
      <c r="B142" s="89">
        <v>951</v>
      </c>
      <c r="C142" s="90" t="s">
        <v>67</v>
      </c>
      <c r="D142" s="90" t="s">
        <v>267</v>
      </c>
      <c r="E142" s="90" t="s">
        <v>96</v>
      </c>
      <c r="F142" s="90"/>
      <c r="G142" s="95">
        <v>71.924</v>
      </c>
      <c r="H142" s="83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72"/>
      <c r="Y142" s="56"/>
      <c r="Z142" s="95">
        <v>71.924</v>
      </c>
      <c r="AA142" s="139">
        <f t="shared" si="23"/>
        <v>100</v>
      </c>
    </row>
    <row r="143" spans="1:27" ht="32.25" outlineLevel="6" thickBot="1">
      <c r="A143" s="111" t="s">
        <v>145</v>
      </c>
      <c r="B143" s="87">
        <v>951</v>
      </c>
      <c r="C143" s="88" t="s">
        <v>67</v>
      </c>
      <c r="D143" s="88" t="s">
        <v>268</v>
      </c>
      <c r="E143" s="88" t="s">
        <v>5</v>
      </c>
      <c r="F143" s="88"/>
      <c r="G143" s="16">
        <f>G144+G147</f>
        <v>652</v>
      </c>
      <c r="H143" s="32">
        <f aca="true" t="shared" si="24" ref="H143:W143">H144</f>
        <v>0</v>
      </c>
      <c r="I143" s="32">
        <f t="shared" si="24"/>
        <v>0</v>
      </c>
      <c r="J143" s="32">
        <f t="shared" si="24"/>
        <v>0</v>
      </c>
      <c r="K143" s="32">
        <f t="shared" si="24"/>
        <v>0</v>
      </c>
      <c r="L143" s="32">
        <f t="shared" si="24"/>
        <v>0</v>
      </c>
      <c r="M143" s="32">
        <f t="shared" si="24"/>
        <v>0</v>
      </c>
      <c r="N143" s="32">
        <f t="shared" si="24"/>
        <v>0</v>
      </c>
      <c r="O143" s="32">
        <f t="shared" si="24"/>
        <v>0</v>
      </c>
      <c r="P143" s="32">
        <f t="shared" si="24"/>
        <v>0</v>
      </c>
      <c r="Q143" s="32">
        <f t="shared" si="24"/>
        <v>0</v>
      </c>
      <c r="R143" s="32">
        <f t="shared" si="24"/>
        <v>0</v>
      </c>
      <c r="S143" s="32">
        <f t="shared" si="24"/>
        <v>0</v>
      </c>
      <c r="T143" s="32">
        <f t="shared" si="24"/>
        <v>0</v>
      </c>
      <c r="U143" s="32">
        <f t="shared" si="24"/>
        <v>0</v>
      </c>
      <c r="V143" s="32">
        <f t="shared" si="24"/>
        <v>0</v>
      </c>
      <c r="W143" s="32">
        <f t="shared" si="24"/>
        <v>0</v>
      </c>
      <c r="X143" s="64">
        <f>X144</f>
        <v>332.248</v>
      </c>
      <c r="Y143" s="56">
        <f>X143/G138*100</f>
        <v>92.57474985859453</v>
      </c>
      <c r="Z143" s="16">
        <f>Z144+Z147</f>
        <v>651.99904</v>
      </c>
      <c r="AA143" s="139">
        <f t="shared" si="23"/>
        <v>99.99985276073619</v>
      </c>
    </row>
    <row r="144" spans="1:27" ht="32.25" outlineLevel="6" thickBot="1">
      <c r="A144" s="5" t="s">
        <v>94</v>
      </c>
      <c r="B144" s="21">
        <v>951</v>
      </c>
      <c r="C144" s="6" t="s">
        <v>67</v>
      </c>
      <c r="D144" s="6" t="s">
        <v>268</v>
      </c>
      <c r="E144" s="6" t="s">
        <v>91</v>
      </c>
      <c r="F144" s="6"/>
      <c r="G144" s="7">
        <f>G145+G146</f>
        <v>477.23711000000003</v>
      </c>
      <c r="H144" s="27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45"/>
      <c r="X144" s="62">
        <v>332.248</v>
      </c>
      <c r="Y144" s="56" t="e">
        <f>X144/G139*100</f>
        <v>#DIV/0!</v>
      </c>
      <c r="Z144" s="7">
        <f>Z145+Z146</f>
        <v>477.23711000000003</v>
      </c>
      <c r="AA144" s="139">
        <f t="shared" si="23"/>
        <v>100</v>
      </c>
    </row>
    <row r="145" spans="1:27" ht="32.25" outlineLevel="6" thickBot="1">
      <c r="A145" s="85" t="s">
        <v>247</v>
      </c>
      <c r="B145" s="89">
        <v>951</v>
      </c>
      <c r="C145" s="90" t="s">
        <v>67</v>
      </c>
      <c r="D145" s="90" t="s">
        <v>268</v>
      </c>
      <c r="E145" s="90" t="s">
        <v>92</v>
      </c>
      <c r="F145" s="112"/>
      <c r="G145" s="95">
        <v>370.12821</v>
      </c>
      <c r="H145" s="83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72"/>
      <c r="Y145" s="56"/>
      <c r="Z145" s="95">
        <v>370.12821</v>
      </c>
      <c r="AA145" s="139">
        <f t="shared" si="23"/>
        <v>100</v>
      </c>
    </row>
    <row r="146" spans="1:27" ht="48" outlineLevel="6" thickBot="1">
      <c r="A146" s="85" t="s">
        <v>242</v>
      </c>
      <c r="B146" s="89">
        <v>951</v>
      </c>
      <c r="C146" s="90" t="s">
        <v>67</v>
      </c>
      <c r="D146" s="90" t="s">
        <v>268</v>
      </c>
      <c r="E146" s="90" t="s">
        <v>243</v>
      </c>
      <c r="F146" s="112"/>
      <c r="G146" s="95">
        <v>107.1089</v>
      </c>
      <c r="H146" s="83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72"/>
      <c r="Y146" s="56"/>
      <c r="Z146" s="95">
        <v>107.1089</v>
      </c>
      <c r="AA146" s="139">
        <f t="shared" si="23"/>
        <v>100</v>
      </c>
    </row>
    <row r="147" spans="1:27" ht="32.25" outlineLevel="6" thickBot="1">
      <c r="A147" s="5" t="s">
        <v>100</v>
      </c>
      <c r="B147" s="21">
        <v>951</v>
      </c>
      <c r="C147" s="6" t="s">
        <v>67</v>
      </c>
      <c r="D147" s="6" t="s">
        <v>268</v>
      </c>
      <c r="E147" s="6" t="s">
        <v>95</v>
      </c>
      <c r="F147" s="113"/>
      <c r="G147" s="7">
        <f>G148</f>
        <v>174.76289</v>
      </c>
      <c r="H147" s="83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72"/>
      <c r="Y147" s="56"/>
      <c r="Z147" s="7">
        <f>Z148</f>
        <v>174.76193</v>
      </c>
      <c r="AA147" s="139">
        <f t="shared" si="23"/>
        <v>99.99945068429574</v>
      </c>
    </row>
    <row r="148" spans="1:27" ht="34.5" customHeight="1" outlineLevel="6" thickBot="1">
      <c r="A148" s="85" t="s">
        <v>101</v>
      </c>
      <c r="B148" s="89">
        <v>951</v>
      </c>
      <c r="C148" s="90" t="s">
        <v>67</v>
      </c>
      <c r="D148" s="90" t="s">
        <v>268</v>
      </c>
      <c r="E148" s="90" t="s">
        <v>96</v>
      </c>
      <c r="F148" s="112"/>
      <c r="G148" s="95">
        <v>174.76289</v>
      </c>
      <c r="H148" s="83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72"/>
      <c r="Y148" s="56"/>
      <c r="Z148" s="95">
        <v>174.76193</v>
      </c>
      <c r="AA148" s="139">
        <f t="shared" si="23"/>
        <v>99.99945068429574</v>
      </c>
    </row>
    <row r="149" spans="1:27" ht="19.5" outlineLevel="6" thickBot="1">
      <c r="A149" s="13" t="s">
        <v>146</v>
      </c>
      <c r="B149" s="19">
        <v>951</v>
      </c>
      <c r="C149" s="11" t="s">
        <v>67</v>
      </c>
      <c r="D149" s="11" t="s">
        <v>250</v>
      </c>
      <c r="E149" s="11" t="s">
        <v>5</v>
      </c>
      <c r="F149" s="11"/>
      <c r="G149" s="12">
        <f>G157+G164+G150+G168</f>
        <v>12073.0164</v>
      </c>
      <c r="H149" s="83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72"/>
      <c r="Y149" s="56"/>
      <c r="Z149" s="12">
        <f>Z157+Z164+Z150+Z168</f>
        <v>11563.53948</v>
      </c>
      <c r="AA149" s="139">
        <f t="shared" si="23"/>
        <v>95.78003621365079</v>
      </c>
    </row>
    <row r="150" spans="1:27" ht="48" outlineLevel="6" thickBot="1">
      <c r="A150" s="111" t="s">
        <v>384</v>
      </c>
      <c r="B150" s="87">
        <v>951</v>
      </c>
      <c r="C150" s="104" t="s">
        <v>67</v>
      </c>
      <c r="D150" s="104" t="s">
        <v>269</v>
      </c>
      <c r="E150" s="104" t="s">
        <v>5</v>
      </c>
      <c r="F150" s="104"/>
      <c r="G150" s="120">
        <f>G151+G154</f>
        <v>99.9888</v>
      </c>
      <c r="H150" s="32">
        <f aca="true" t="shared" si="25" ref="H150:W150">H152</f>
        <v>0</v>
      </c>
      <c r="I150" s="32">
        <f t="shared" si="25"/>
        <v>0</v>
      </c>
      <c r="J150" s="32">
        <f t="shared" si="25"/>
        <v>0</v>
      </c>
      <c r="K150" s="32">
        <f t="shared" si="25"/>
        <v>0</v>
      </c>
      <c r="L150" s="32">
        <f t="shared" si="25"/>
        <v>0</v>
      </c>
      <c r="M150" s="32">
        <f t="shared" si="25"/>
        <v>0</v>
      </c>
      <c r="N150" s="32">
        <f t="shared" si="25"/>
        <v>0</v>
      </c>
      <c r="O150" s="32">
        <f t="shared" si="25"/>
        <v>0</v>
      </c>
      <c r="P150" s="32">
        <f t="shared" si="25"/>
        <v>0</v>
      </c>
      <c r="Q150" s="32">
        <f t="shared" si="25"/>
        <v>0</v>
      </c>
      <c r="R150" s="32">
        <f t="shared" si="25"/>
        <v>0</v>
      </c>
      <c r="S150" s="32">
        <f t="shared" si="25"/>
        <v>0</v>
      </c>
      <c r="T150" s="32">
        <f t="shared" si="25"/>
        <v>0</v>
      </c>
      <c r="U150" s="32">
        <f t="shared" si="25"/>
        <v>0</v>
      </c>
      <c r="V150" s="32">
        <f t="shared" si="25"/>
        <v>0</v>
      </c>
      <c r="W150" s="32">
        <f t="shared" si="25"/>
        <v>0</v>
      </c>
      <c r="X150" s="64">
        <f>X152</f>
        <v>330.176</v>
      </c>
      <c r="Y150" s="56">
        <f>X150/G145*100</f>
        <v>89.20584572572838</v>
      </c>
      <c r="Z150" s="120">
        <f>Z151+Z154</f>
        <v>99.9888</v>
      </c>
      <c r="AA150" s="139">
        <f t="shared" si="23"/>
        <v>100</v>
      </c>
    </row>
    <row r="151" spans="1:27" ht="32.25" outlineLevel="6" thickBot="1">
      <c r="A151" s="5" t="s">
        <v>202</v>
      </c>
      <c r="B151" s="21">
        <v>951</v>
      </c>
      <c r="C151" s="6" t="s">
        <v>67</v>
      </c>
      <c r="D151" s="6" t="s">
        <v>270</v>
      </c>
      <c r="E151" s="6" t="s">
        <v>5</v>
      </c>
      <c r="F151" s="11"/>
      <c r="G151" s="7">
        <f>G152</f>
        <v>80</v>
      </c>
      <c r="H151" s="80"/>
      <c r="I151" s="81"/>
      <c r="J151" s="81"/>
      <c r="K151" s="81"/>
      <c r="L151" s="81"/>
      <c r="M151" s="81"/>
      <c r="N151" s="81"/>
      <c r="O151" s="81"/>
      <c r="P151" s="81"/>
      <c r="Q151" s="81"/>
      <c r="R151" s="81"/>
      <c r="S151" s="81"/>
      <c r="T151" s="81"/>
      <c r="U151" s="81"/>
      <c r="V151" s="81"/>
      <c r="W151" s="81"/>
      <c r="X151" s="149"/>
      <c r="Y151" s="56"/>
      <c r="Z151" s="7">
        <f>Z152</f>
        <v>80</v>
      </c>
      <c r="AA151" s="139">
        <f t="shared" si="23"/>
        <v>100</v>
      </c>
    </row>
    <row r="152" spans="1:27" ht="32.25" outlineLevel="6" thickBot="1">
      <c r="A152" s="85" t="s">
        <v>100</v>
      </c>
      <c r="B152" s="89">
        <v>951</v>
      </c>
      <c r="C152" s="90" t="s">
        <v>67</v>
      </c>
      <c r="D152" s="90" t="s">
        <v>270</v>
      </c>
      <c r="E152" s="90" t="s">
        <v>95</v>
      </c>
      <c r="F152" s="11"/>
      <c r="G152" s="95">
        <f>G153</f>
        <v>80</v>
      </c>
      <c r="H152" s="27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45"/>
      <c r="X152" s="62">
        <v>330.176</v>
      </c>
      <c r="Y152" s="56">
        <f>X152/G147*100</f>
        <v>188.9279812207271</v>
      </c>
      <c r="Z152" s="95">
        <f>Z153</f>
        <v>80</v>
      </c>
      <c r="AA152" s="139">
        <f t="shared" si="23"/>
        <v>100</v>
      </c>
    </row>
    <row r="153" spans="1:27" ht="32.25" outlineLevel="6" thickBot="1">
      <c r="A153" s="85" t="s">
        <v>101</v>
      </c>
      <c r="B153" s="89">
        <v>951</v>
      </c>
      <c r="C153" s="90" t="s">
        <v>67</v>
      </c>
      <c r="D153" s="90" t="s">
        <v>270</v>
      </c>
      <c r="E153" s="90" t="s">
        <v>96</v>
      </c>
      <c r="F153" s="11"/>
      <c r="G153" s="95">
        <v>80</v>
      </c>
      <c r="H153" s="83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72"/>
      <c r="Y153" s="56"/>
      <c r="Z153" s="95">
        <v>80</v>
      </c>
      <c r="AA153" s="139">
        <f t="shared" si="23"/>
        <v>100</v>
      </c>
    </row>
    <row r="154" spans="1:27" ht="48" outlineLevel="6" thickBot="1">
      <c r="A154" s="5" t="s">
        <v>201</v>
      </c>
      <c r="B154" s="21">
        <v>951</v>
      </c>
      <c r="C154" s="6" t="s">
        <v>67</v>
      </c>
      <c r="D154" s="6" t="s">
        <v>271</v>
      </c>
      <c r="E154" s="6" t="s">
        <v>5</v>
      </c>
      <c r="F154" s="11"/>
      <c r="G154" s="7">
        <f>G155</f>
        <v>19.9888</v>
      </c>
      <c r="H154" s="83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72"/>
      <c r="Y154" s="56"/>
      <c r="Z154" s="7">
        <f>Z155</f>
        <v>19.9888</v>
      </c>
      <c r="AA154" s="139">
        <f t="shared" si="23"/>
        <v>100</v>
      </c>
    </row>
    <row r="155" spans="1:27" ht="18.75" customHeight="1" outlineLevel="6" thickBot="1">
      <c r="A155" s="85" t="s">
        <v>100</v>
      </c>
      <c r="B155" s="89">
        <v>951</v>
      </c>
      <c r="C155" s="90" t="s">
        <v>67</v>
      </c>
      <c r="D155" s="90" t="s">
        <v>271</v>
      </c>
      <c r="E155" s="90" t="s">
        <v>95</v>
      </c>
      <c r="F155" s="11"/>
      <c r="G155" s="95">
        <f>G156</f>
        <v>19.9888</v>
      </c>
      <c r="H155" s="83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72"/>
      <c r="Y155" s="56"/>
      <c r="Z155" s="95">
        <f>Z156</f>
        <v>19.9888</v>
      </c>
      <c r="AA155" s="139">
        <f t="shared" si="23"/>
        <v>100</v>
      </c>
    </row>
    <row r="156" spans="1:27" ht="32.25" outlineLevel="6" thickBot="1">
      <c r="A156" s="85" t="s">
        <v>101</v>
      </c>
      <c r="B156" s="89">
        <v>951</v>
      </c>
      <c r="C156" s="90" t="s">
        <v>67</v>
      </c>
      <c r="D156" s="90" t="s">
        <v>271</v>
      </c>
      <c r="E156" s="90" t="s">
        <v>96</v>
      </c>
      <c r="F156" s="11"/>
      <c r="G156" s="95">
        <v>19.9888</v>
      </c>
      <c r="H156" s="83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72"/>
      <c r="Y156" s="56"/>
      <c r="Z156" s="95">
        <v>19.9888</v>
      </c>
      <c r="AA156" s="139">
        <f t="shared" si="23"/>
        <v>100</v>
      </c>
    </row>
    <row r="157" spans="1:27" ht="36.75" customHeight="1" outlineLevel="6" thickBot="1">
      <c r="A157" s="91" t="s">
        <v>385</v>
      </c>
      <c r="B157" s="87">
        <v>951</v>
      </c>
      <c r="C157" s="88" t="s">
        <v>67</v>
      </c>
      <c r="D157" s="88" t="s">
        <v>272</v>
      </c>
      <c r="E157" s="88" t="s">
        <v>5</v>
      </c>
      <c r="F157" s="88"/>
      <c r="G157" s="16">
        <f>G158+G161</f>
        <v>51.9276</v>
      </c>
      <c r="H157" s="83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72"/>
      <c r="Y157" s="56"/>
      <c r="Z157" s="16">
        <f>Z158+Z161</f>
        <v>51.9276</v>
      </c>
      <c r="AA157" s="139">
        <f t="shared" si="23"/>
        <v>100</v>
      </c>
    </row>
    <row r="158" spans="1:27" ht="32.25" outlineLevel="6" thickBot="1">
      <c r="A158" s="5" t="s">
        <v>147</v>
      </c>
      <c r="B158" s="21">
        <v>951</v>
      </c>
      <c r="C158" s="6" t="s">
        <v>67</v>
      </c>
      <c r="D158" s="6" t="s">
        <v>273</v>
      </c>
      <c r="E158" s="6" t="s">
        <v>5</v>
      </c>
      <c r="F158" s="6"/>
      <c r="G158" s="7">
        <f>G159</f>
        <v>11.95</v>
      </c>
      <c r="H158" s="83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72"/>
      <c r="Y158" s="56"/>
      <c r="Z158" s="7">
        <f>Z159</f>
        <v>11.95</v>
      </c>
      <c r="AA158" s="139">
        <f t="shared" si="23"/>
        <v>100</v>
      </c>
    </row>
    <row r="159" spans="1:27" ht="32.25" outlineLevel="6" thickBot="1">
      <c r="A159" s="85" t="s">
        <v>100</v>
      </c>
      <c r="B159" s="89">
        <v>951</v>
      </c>
      <c r="C159" s="90" t="s">
        <v>67</v>
      </c>
      <c r="D159" s="90" t="s">
        <v>273</v>
      </c>
      <c r="E159" s="90" t="s">
        <v>95</v>
      </c>
      <c r="F159" s="90"/>
      <c r="G159" s="95">
        <f>G160</f>
        <v>11.95</v>
      </c>
      <c r="H159" s="83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72"/>
      <c r="Y159" s="56"/>
      <c r="Z159" s="95">
        <f>Z160</f>
        <v>11.95</v>
      </c>
      <c r="AA159" s="139">
        <f t="shared" si="23"/>
        <v>100</v>
      </c>
    </row>
    <row r="160" spans="1:27" ht="33" customHeight="1" outlineLevel="6" thickBot="1">
      <c r="A160" s="85" t="s">
        <v>101</v>
      </c>
      <c r="B160" s="89">
        <v>951</v>
      </c>
      <c r="C160" s="90" t="s">
        <v>67</v>
      </c>
      <c r="D160" s="90" t="s">
        <v>273</v>
      </c>
      <c r="E160" s="90" t="s">
        <v>96</v>
      </c>
      <c r="F160" s="90"/>
      <c r="G160" s="95">
        <v>11.95</v>
      </c>
      <c r="H160" s="83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72"/>
      <c r="Y160" s="56"/>
      <c r="Z160" s="95">
        <v>11.95</v>
      </c>
      <c r="AA160" s="139">
        <f t="shared" si="23"/>
        <v>100</v>
      </c>
    </row>
    <row r="161" spans="1:27" ht="32.25" outlineLevel="6" thickBot="1">
      <c r="A161" s="5" t="s">
        <v>148</v>
      </c>
      <c r="B161" s="21">
        <v>951</v>
      </c>
      <c r="C161" s="6" t="s">
        <v>67</v>
      </c>
      <c r="D161" s="6" t="s">
        <v>274</v>
      </c>
      <c r="E161" s="6" t="s">
        <v>5</v>
      </c>
      <c r="F161" s="6"/>
      <c r="G161" s="7">
        <f>G162</f>
        <v>39.9776</v>
      </c>
      <c r="H161" s="83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72"/>
      <c r="Y161" s="56"/>
      <c r="Z161" s="7">
        <f>Z162</f>
        <v>39.9776</v>
      </c>
      <c r="AA161" s="139">
        <f t="shared" si="23"/>
        <v>100</v>
      </c>
    </row>
    <row r="162" spans="1:27" ht="32.25" outlineLevel="6" thickBot="1">
      <c r="A162" s="85" t="s">
        <v>100</v>
      </c>
      <c r="B162" s="89">
        <v>951</v>
      </c>
      <c r="C162" s="90" t="s">
        <v>67</v>
      </c>
      <c r="D162" s="90" t="s">
        <v>274</v>
      </c>
      <c r="E162" s="90" t="s">
        <v>95</v>
      </c>
      <c r="F162" s="90"/>
      <c r="G162" s="95">
        <f>G163</f>
        <v>39.9776</v>
      </c>
      <c r="H162" s="83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72"/>
      <c r="Y162" s="56"/>
      <c r="Z162" s="95">
        <f>Z163</f>
        <v>39.9776</v>
      </c>
      <c r="AA162" s="139">
        <f t="shared" si="23"/>
        <v>100</v>
      </c>
    </row>
    <row r="163" spans="1:27" ht="32.25" outlineLevel="6" thickBot="1">
      <c r="A163" s="85" t="s">
        <v>101</v>
      </c>
      <c r="B163" s="89">
        <v>951</v>
      </c>
      <c r="C163" s="90" t="s">
        <v>67</v>
      </c>
      <c r="D163" s="90" t="s">
        <v>274</v>
      </c>
      <c r="E163" s="90" t="s">
        <v>96</v>
      </c>
      <c r="F163" s="90"/>
      <c r="G163" s="95">
        <v>39.9776</v>
      </c>
      <c r="H163" s="83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72"/>
      <c r="Y163" s="56"/>
      <c r="Z163" s="95">
        <v>39.9776</v>
      </c>
      <c r="AA163" s="139">
        <f t="shared" si="23"/>
        <v>100</v>
      </c>
    </row>
    <row r="164" spans="1:27" ht="48" outlineLevel="6" thickBot="1">
      <c r="A164" s="91" t="s">
        <v>386</v>
      </c>
      <c r="B164" s="87">
        <v>951</v>
      </c>
      <c r="C164" s="88" t="s">
        <v>67</v>
      </c>
      <c r="D164" s="88" t="s">
        <v>275</v>
      </c>
      <c r="E164" s="88" t="s">
        <v>5</v>
      </c>
      <c r="F164" s="88"/>
      <c r="G164" s="16">
        <f>G165</f>
        <v>100</v>
      </c>
      <c r="H164" s="83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72"/>
      <c r="Y164" s="56"/>
      <c r="Z164" s="16">
        <f>Z165</f>
        <v>62.183</v>
      </c>
      <c r="AA164" s="139">
        <f t="shared" si="23"/>
        <v>62.183</v>
      </c>
    </row>
    <row r="165" spans="1:27" ht="48" outlineLevel="6" thickBot="1">
      <c r="A165" s="5" t="s">
        <v>149</v>
      </c>
      <c r="B165" s="21">
        <v>951</v>
      </c>
      <c r="C165" s="6" t="s">
        <v>67</v>
      </c>
      <c r="D165" s="6" t="s">
        <v>276</v>
      </c>
      <c r="E165" s="6" t="s">
        <v>5</v>
      </c>
      <c r="F165" s="6"/>
      <c r="G165" s="7">
        <f>G166</f>
        <v>100</v>
      </c>
      <c r="H165" s="32">
        <f aca="true" t="shared" si="26" ref="H165:W165">H166</f>
        <v>0</v>
      </c>
      <c r="I165" s="32">
        <f t="shared" si="26"/>
        <v>0</v>
      </c>
      <c r="J165" s="32">
        <f t="shared" si="26"/>
        <v>0</v>
      </c>
      <c r="K165" s="32">
        <f t="shared" si="26"/>
        <v>0</v>
      </c>
      <c r="L165" s="32">
        <f t="shared" si="26"/>
        <v>0</v>
      </c>
      <c r="M165" s="32">
        <f t="shared" si="26"/>
        <v>0</v>
      </c>
      <c r="N165" s="32">
        <f t="shared" si="26"/>
        <v>0</v>
      </c>
      <c r="O165" s="32">
        <f t="shared" si="26"/>
        <v>0</v>
      </c>
      <c r="P165" s="32">
        <f t="shared" si="26"/>
        <v>0</v>
      </c>
      <c r="Q165" s="32">
        <f t="shared" si="26"/>
        <v>0</v>
      </c>
      <c r="R165" s="32">
        <f t="shared" si="26"/>
        <v>0</v>
      </c>
      <c r="S165" s="32">
        <f t="shared" si="26"/>
        <v>0</v>
      </c>
      <c r="T165" s="32">
        <f t="shared" si="26"/>
        <v>0</v>
      </c>
      <c r="U165" s="32">
        <f t="shared" si="26"/>
        <v>0</v>
      </c>
      <c r="V165" s="32">
        <f t="shared" si="26"/>
        <v>0</v>
      </c>
      <c r="W165" s="32">
        <f t="shared" si="26"/>
        <v>0</v>
      </c>
      <c r="X165" s="64">
        <f>X166</f>
        <v>409.75398</v>
      </c>
      <c r="Y165" s="56">
        <f>X165/G159*100</f>
        <v>3428.90359832636</v>
      </c>
      <c r="Z165" s="7">
        <f>Z166</f>
        <v>62.183</v>
      </c>
      <c r="AA165" s="139">
        <f t="shared" si="23"/>
        <v>62.183</v>
      </c>
    </row>
    <row r="166" spans="1:27" ht="32.25" outlineLevel="6" thickBot="1">
      <c r="A166" s="85" t="s">
        <v>100</v>
      </c>
      <c r="B166" s="89">
        <v>951</v>
      </c>
      <c r="C166" s="90" t="s">
        <v>67</v>
      </c>
      <c r="D166" s="90" t="s">
        <v>276</v>
      </c>
      <c r="E166" s="90" t="s">
        <v>95</v>
      </c>
      <c r="F166" s="90"/>
      <c r="G166" s="95">
        <f>G167</f>
        <v>100</v>
      </c>
      <c r="H166" s="27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45"/>
      <c r="X166" s="62">
        <v>409.75398</v>
      </c>
      <c r="Y166" s="56">
        <f>X166/G160*100</f>
        <v>3428.90359832636</v>
      </c>
      <c r="Z166" s="95">
        <f>Z167</f>
        <v>62.183</v>
      </c>
      <c r="AA166" s="139">
        <f t="shared" si="23"/>
        <v>62.183</v>
      </c>
    </row>
    <row r="167" spans="1:27" ht="32.25" outlineLevel="6" thickBot="1">
      <c r="A167" s="85" t="s">
        <v>101</v>
      </c>
      <c r="B167" s="89">
        <v>951</v>
      </c>
      <c r="C167" s="90" t="s">
        <v>67</v>
      </c>
      <c r="D167" s="90" t="s">
        <v>276</v>
      </c>
      <c r="E167" s="90" t="s">
        <v>96</v>
      </c>
      <c r="F167" s="90"/>
      <c r="G167" s="95">
        <v>100</v>
      </c>
      <c r="H167" s="83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  <c r="V167" s="45"/>
      <c r="W167" s="45"/>
      <c r="X167" s="72"/>
      <c r="Y167" s="56"/>
      <c r="Z167" s="95">
        <v>62.183</v>
      </c>
      <c r="AA167" s="139">
        <f t="shared" si="23"/>
        <v>62.183</v>
      </c>
    </row>
    <row r="168" spans="1:27" ht="63.75" outlineLevel="6" thickBot="1">
      <c r="A168" s="91" t="s">
        <v>387</v>
      </c>
      <c r="B168" s="87">
        <v>951</v>
      </c>
      <c r="C168" s="88" t="s">
        <v>67</v>
      </c>
      <c r="D168" s="88" t="s">
        <v>413</v>
      </c>
      <c r="E168" s="88" t="s">
        <v>5</v>
      </c>
      <c r="F168" s="88"/>
      <c r="G168" s="142">
        <f>G169+G173+G171+G175</f>
        <v>11821.1</v>
      </c>
      <c r="H168" s="83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  <c r="V168" s="45"/>
      <c r="W168" s="45"/>
      <c r="X168" s="72"/>
      <c r="Y168" s="56"/>
      <c r="Z168" s="142">
        <f>Z169+Z173+Z171+Z175</f>
        <v>11349.44008</v>
      </c>
      <c r="AA168" s="139">
        <f t="shared" si="23"/>
        <v>96.01001666511577</v>
      </c>
    </row>
    <row r="169" spans="1:27" ht="19.5" outlineLevel="6" thickBot="1">
      <c r="A169" s="5" t="s">
        <v>121</v>
      </c>
      <c r="B169" s="21">
        <v>951</v>
      </c>
      <c r="C169" s="6" t="s">
        <v>67</v>
      </c>
      <c r="D169" s="6" t="s">
        <v>355</v>
      </c>
      <c r="E169" s="6" t="s">
        <v>120</v>
      </c>
      <c r="F169" s="6"/>
      <c r="G169" s="146">
        <f>G170</f>
        <v>5752</v>
      </c>
      <c r="H169" s="83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U169" s="45"/>
      <c r="V169" s="45"/>
      <c r="W169" s="45"/>
      <c r="X169" s="72"/>
      <c r="Y169" s="56"/>
      <c r="Z169" s="146">
        <f>Z170</f>
        <v>5452</v>
      </c>
      <c r="AA169" s="139">
        <f t="shared" si="23"/>
        <v>94.78442280945758</v>
      </c>
    </row>
    <row r="170" spans="1:27" ht="48" outlineLevel="6" thickBot="1">
      <c r="A170" s="96" t="s">
        <v>209</v>
      </c>
      <c r="B170" s="89">
        <v>951</v>
      </c>
      <c r="C170" s="90" t="s">
        <v>67</v>
      </c>
      <c r="D170" s="90" t="s">
        <v>355</v>
      </c>
      <c r="E170" s="90" t="s">
        <v>89</v>
      </c>
      <c r="F170" s="90"/>
      <c r="G170" s="141">
        <v>5752</v>
      </c>
      <c r="H170" s="83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5"/>
      <c r="W170" s="45"/>
      <c r="X170" s="72"/>
      <c r="Y170" s="56"/>
      <c r="Z170" s="141">
        <v>5452</v>
      </c>
      <c r="AA170" s="139">
        <f t="shared" si="23"/>
        <v>94.78442280945758</v>
      </c>
    </row>
    <row r="171" spans="1:27" ht="19.5" outlineLevel="6" thickBot="1">
      <c r="A171" s="5" t="s">
        <v>121</v>
      </c>
      <c r="B171" s="21">
        <v>951</v>
      </c>
      <c r="C171" s="6" t="s">
        <v>67</v>
      </c>
      <c r="D171" s="6" t="s">
        <v>359</v>
      </c>
      <c r="E171" s="6" t="s">
        <v>120</v>
      </c>
      <c r="F171" s="6"/>
      <c r="G171" s="146">
        <f>G172</f>
        <v>209.915</v>
      </c>
      <c r="H171" s="83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U171" s="45"/>
      <c r="V171" s="45"/>
      <c r="W171" s="45"/>
      <c r="X171" s="72"/>
      <c r="Y171" s="56"/>
      <c r="Z171" s="146">
        <f>Z172</f>
        <v>209.915</v>
      </c>
      <c r="AA171" s="139">
        <f t="shared" si="23"/>
        <v>100</v>
      </c>
    </row>
    <row r="172" spans="1:27" ht="19.5" outlineLevel="6" thickBot="1">
      <c r="A172" s="93" t="s">
        <v>87</v>
      </c>
      <c r="B172" s="89">
        <v>951</v>
      </c>
      <c r="C172" s="90" t="s">
        <v>67</v>
      </c>
      <c r="D172" s="90" t="s">
        <v>359</v>
      </c>
      <c r="E172" s="90" t="s">
        <v>88</v>
      </c>
      <c r="F172" s="90"/>
      <c r="G172" s="141">
        <v>209.915</v>
      </c>
      <c r="H172" s="83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45"/>
      <c r="V172" s="45"/>
      <c r="W172" s="45"/>
      <c r="X172" s="72"/>
      <c r="Y172" s="56"/>
      <c r="Z172" s="141">
        <v>209.915</v>
      </c>
      <c r="AA172" s="139">
        <f t="shared" si="23"/>
        <v>100</v>
      </c>
    </row>
    <row r="173" spans="1:27" ht="19.5" outlineLevel="6" thickBot="1">
      <c r="A173" s="5" t="s">
        <v>121</v>
      </c>
      <c r="B173" s="21">
        <v>951</v>
      </c>
      <c r="C173" s="6" t="s">
        <v>67</v>
      </c>
      <c r="D173" s="6" t="s">
        <v>358</v>
      </c>
      <c r="E173" s="6" t="s">
        <v>120</v>
      </c>
      <c r="F173" s="6"/>
      <c r="G173" s="146">
        <f>G174</f>
        <v>5375.6</v>
      </c>
      <c r="H173" s="40">
        <f aca="true" t="shared" si="27" ref="H173:X173">H174</f>
        <v>0</v>
      </c>
      <c r="I173" s="40">
        <f t="shared" si="27"/>
        <v>0</v>
      </c>
      <c r="J173" s="40">
        <f t="shared" si="27"/>
        <v>0</v>
      </c>
      <c r="K173" s="40">
        <f t="shared" si="27"/>
        <v>0</v>
      </c>
      <c r="L173" s="40">
        <f t="shared" si="27"/>
        <v>0</v>
      </c>
      <c r="M173" s="40">
        <f t="shared" si="27"/>
        <v>0</v>
      </c>
      <c r="N173" s="40">
        <f t="shared" si="27"/>
        <v>0</v>
      </c>
      <c r="O173" s="40">
        <f t="shared" si="27"/>
        <v>0</v>
      </c>
      <c r="P173" s="40">
        <f t="shared" si="27"/>
        <v>0</v>
      </c>
      <c r="Q173" s="40">
        <f t="shared" si="27"/>
        <v>0</v>
      </c>
      <c r="R173" s="40">
        <f t="shared" si="27"/>
        <v>0</v>
      </c>
      <c r="S173" s="40">
        <f t="shared" si="27"/>
        <v>0</v>
      </c>
      <c r="T173" s="40">
        <f t="shared" si="27"/>
        <v>0</v>
      </c>
      <c r="U173" s="40">
        <f t="shared" si="27"/>
        <v>0</v>
      </c>
      <c r="V173" s="40">
        <f t="shared" si="27"/>
        <v>0</v>
      </c>
      <c r="W173" s="40">
        <f t="shared" si="27"/>
        <v>0</v>
      </c>
      <c r="X173" s="69">
        <f t="shared" si="27"/>
        <v>1027.32</v>
      </c>
      <c r="Y173" s="56">
        <f>X173/G165*100</f>
        <v>1027.32</v>
      </c>
      <c r="Z173" s="146">
        <f>Z174</f>
        <v>5203.94008</v>
      </c>
      <c r="AA173" s="139">
        <f t="shared" si="23"/>
        <v>96.80668353300096</v>
      </c>
    </row>
    <row r="174" spans="1:27" ht="48" outlineLevel="6" thickBot="1">
      <c r="A174" s="96" t="s">
        <v>209</v>
      </c>
      <c r="B174" s="89">
        <v>951</v>
      </c>
      <c r="C174" s="90" t="s">
        <v>67</v>
      </c>
      <c r="D174" s="90" t="s">
        <v>358</v>
      </c>
      <c r="E174" s="90" t="s">
        <v>89</v>
      </c>
      <c r="F174" s="90"/>
      <c r="G174" s="95">
        <v>5375.6</v>
      </c>
      <c r="H174" s="32">
        <f aca="true" t="shared" si="28" ref="H174:X174">H177</f>
        <v>0</v>
      </c>
      <c r="I174" s="32">
        <f t="shared" si="28"/>
        <v>0</v>
      </c>
      <c r="J174" s="32">
        <f t="shared" si="28"/>
        <v>0</v>
      </c>
      <c r="K174" s="32">
        <f t="shared" si="28"/>
        <v>0</v>
      </c>
      <c r="L174" s="32">
        <f t="shared" si="28"/>
        <v>0</v>
      </c>
      <c r="M174" s="32">
        <f t="shared" si="28"/>
        <v>0</v>
      </c>
      <c r="N174" s="32">
        <f t="shared" si="28"/>
        <v>0</v>
      </c>
      <c r="O174" s="32">
        <f t="shared" si="28"/>
        <v>0</v>
      </c>
      <c r="P174" s="32">
        <f t="shared" si="28"/>
        <v>0</v>
      </c>
      <c r="Q174" s="32">
        <f t="shared" si="28"/>
        <v>0</v>
      </c>
      <c r="R174" s="32">
        <f t="shared" si="28"/>
        <v>0</v>
      </c>
      <c r="S174" s="32">
        <f t="shared" si="28"/>
        <v>0</v>
      </c>
      <c r="T174" s="32">
        <f t="shared" si="28"/>
        <v>0</v>
      </c>
      <c r="U174" s="32">
        <f t="shared" si="28"/>
        <v>0</v>
      </c>
      <c r="V174" s="32">
        <f t="shared" si="28"/>
        <v>0</v>
      </c>
      <c r="W174" s="32">
        <f t="shared" si="28"/>
        <v>0</v>
      </c>
      <c r="X174" s="64">
        <f t="shared" si="28"/>
        <v>1027.32</v>
      </c>
      <c r="Y174" s="56">
        <f>X174/G166*100</f>
        <v>1027.32</v>
      </c>
      <c r="Z174" s="95">
        <v>5203.94008</v>
      </c>
      <c r="AA174" s="139">
        <f t="shared" si="23"/>
        <v>96.80668353300096</v>
      </c>
    </row>
    <row r="175" spans="1:27" ht="19.5" outlineLevel="6" thickBot="1">
      <c r="A175" s="5" t="s">
        <v>121</v>
      </c>
      <c r="B175" s="21">
        <v>951</v>
      </c>
      <c r="C175" s="6" t="s">
        <v>67</v>
      </c>
      <c r="D175" s="6" t="s">
        <v>366</v>
      </c>
      <c r="E175" s="6" t="s">
        <v>120</v>
      </c>
      <c r="F175" s="6"/>
      <c r="G175" s="146">
        <f>G176</f>
        <v>483.585</v>
      </c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64"/>
      <c r="Y175" s="56"/>
      <c r="Z175" s="146">
        <f>Z176</f>
        <v>483.585</v>
      </c>
      <c r="AA175" s="139">
        <f t="shared" si="23"/>
        <v>100</v>
      </c>
    </row>
    <row r="176" spans="1:27" ht="19.5" outlineLevel="6" thickBot="1">
      <c r="A176" s="93" t="s">
        <v>87</v>
      </c>
      <c r="B176" s="89">
        <v>951</v>
      </c>
      <c r="C176" s="90" t="s">
        <v>67</v>
      </c>
      <c r="D176" s="90" t="s">
        <v>366</v>
      </c>
      <c r="E176" s="90" t="s">
        <v>88</v>
      </c>
      <c r="F176" s="90"/>
      <c r="G176" s="141">
        <v>483.585</v>
      </c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64"/>
      <c r="Y176" s="56"/>
      <c r="Z176" s="141">
        <v>483.585</v>
      </c>
      <c r="AA176" s="139">
        <f t="shared" si="23"/>
        <v>100</v>
      </c>
    </row>
    <row r="177" spans="1:27" ht="19.5" outlineLevel="6" thickBot="1">
      <c r="A177" s="114" t="s">
        <v>150</v>
      </c>
      <c r="B177" s="128">
        <v>951</v>
      </c>
      <c r="C177" s="39" t="s">
        <v>151</v>
      </c>
      <c r="D177" s="39" t="s">
        <v>250</v>
      </c>
      <c r="E177" s="39" t="s">
        <v>5</v>
      </c>
      <c r="F177" s="115"/>
      <c r="G177" s="116">
        <f>G178</f>
        <v>1624</v>
      </c>
      <c r="H177" s="34">
        <f aca="true" t="shared" si="29" ref="H177:X177">H183</f>
        <v>0</v>
      </c>
      <c r="I177" s="34">
        <f t="shared" si="29"/>
        <v>0</v>
      </c>
      <c r="J177" s="34">
        <f t="shared" si="29"/>
        <v>0</v>
      </c>
      <c r="K177" s="34">
        <f t="shared" si="29"/>
        <v>0</v>
      </c>
      <c r="L177" s="34">
        <f t="shared" si="29"/>
        <v>0</v>
      </c>
      <c r="M177" s="34">
        <f t="shared" si="29"/>
        <v>0</v>
      </c>
      <c r="N177" s="34">
        <f t="shared" si="29"/>
        <v>0</v>
      </c>
      <c r="O177" s="34">
        <f t="shared" si="29"/>
        <v>0</v>
      </c>
      <c r="P177" s="34">
        <f t="shared" si="29"/>
        <v>0</v>
      </c>
      <c r="Q177" s="34">
        <f t="shared" si="29"/>
        <v>0</v>
      </c>
      <c r="R177" s="34">
        <f t="shared" si="29"/>
        <v>0</v>
      </c>
      <c r="S177" s="34">
        <f t="shared" si="29"/>
        <v>0</v>
      </c>
      <c r="T177" s="34">
        <f t="shared" si="29"/>
        <v>0</v>
      </c>
      <c r="U177" s="34">
        <f t="shared" si="29"/>
        <v>0</v>
      </c>
      <c r="V177" s="34">
        <f t="shared" si="29"/>
        <v>0</v>
      </c>
      <c r="W177" s="34">
        <f t="shared" si="29"/>
        <v>0</v>
      </c>
      <c r="X177" s="65">
        <f t="shared" si="29"/>
        <v>1027.32</v>
      </c>
      <c r="Y177" s="56">
        <f>X177/G167*100</f>
        <v>1027.32</v>
      </c>
      <c r="Z177" s="116">
        <f>Z178</f>
        <v>1624</v>
      </c>
      <c r="AA177" s="139">
        <f t="shared" si="23"/>
        <v>100</v>
      </c>
    </row>
    <row r="178" spans="1:27" ht="19.5" outlineLevel="6" thickBot="1">
      <c r="A178" s="30" t="s">
        <v>82</v>
      </c>
      <c r="B178" s="19">
        <v>951</v>
      </c>
      <c r="C178" s="9" t="s">
        <v>83</v>
      </c>
      <c r="D178" s="9" t="s">
        <v>250</v>
      </c>
      <c r="E178" s="9" t="s">
        <v>5</v>
      </c>
      <c r="F178" s="117" t="s">
        <v>5</v>
      </c>
      <c r="G178" s="31">
        <f>G179</f>
        <v>1624</v>
      </c>
      <c r="H178" s="53"/>
      <c r="I178" s="44"/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4"/>
      <c r="V178" s="44"/>
      <c r="W178" s="44"/>
      <c r="X178" s="79"/>
      <c r="Y178" s="56"/>
      <c r="Z178" s="31">
        <f>Z179</f>
        <v>1624</v>
      </c>
      <c r="AA178" s="139">
        <f t="shared" si="23"/>
        <v>100</v>
      </c>
    </row>
    <row r="179" spans="1:27" ht="32.25" outlineLevel="6" thickBot="1">
      <c r="A179" s="109" t="s">
        <v>136</v>
      </c>
      <c r="B179" s="19">
        <v>951</v>
      </c>
      <c r="C179" s="11" t="s">
        <v>83</v>
      </c>
      <c r="D179" s="11" t="s">
        <v>251</v>
      </c>
      <c r="E179" s="11" t="s">
        <v>5</v>
      </c>
      <c r="F179" s="118"/>
      <c r="G179" s="32">
        <f>G180</f>
        <v>1624</v>
      </c>
      <c r="H179" s="53"/>
      <c r="I179" s="44"/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U179" s="44"/>
      <c r="V179" s="44"/>
      <c r="W179" s="44"/>
      <c r="X179" s="79"/>
      <c r="Y179" s="56"/>
      <c r="Z179" s="32">
        <f>Z180</f>
        <v>1624</v>
      </c>
      <c r="AA179" s="139">
        <f t="shared" si="23"/>
        <v>100</v>
      </c>
    </row>
    <row r="180" spans="1:27" ht="32.25" outlineLevel="6" thickBot="1">
      <c r="A180" s="109" t="s">
        <v>137</v>
      </c>
      <c r="B180" s="19">
        <v>951</v>
      </c>
      <c r="C180" s="11" t="s">
        <v>83</v>
      </c>
      <c r="D180" s="11" t="s">
        <v>252</v>
      </c>
      <c r="E180" s="11" t="s">
        <v>5</v>
      </c>
      <c r="F180" s="118"/>
      <c r="G180" s="32">
        <f>G181</f>
        <v>1624</v>
      </c>
      <c r="H180" s="53"/>
      <c r="I180" s="44"/>
      <c r="J180" s="44"/>
      <c r="K180" s="44"/>
      <c r="L180" s="44"/>
      <c r="M180" s="44"/>
      <c r="N180" s="44"/>
      <c r="O180" s="44"/>
      <c r="P180" s="44"/>
      <c r="Q180" s="44"/>
      <c r="R180" s="44"/>
      <c r="S180" s="44"/>
      <c r="T180" s="44"/>
      <c r="U180" s="44"/>
      <c r="V180" s="44"/>
      <c r="W180" s="44"/>
      <c r="X180" s="79"/>
      <c r="Y180" s="56"/>
      <c r="Z180" s="32">
        <f>Z181</f>
        <v>1624</v>
      </c>
      <c r="AA180" s="139">
        <f t="shared" si="23"/>
        <v>100</v>
      </c>
    </row>
    <row r="181" spans="1:27" ht="32.25" outlineLevel="6" thickBot="1">
      <c r="A181" s="86" t="s">
        <v>38</v>
      </c>
      <c r="B181" s="87">
        <v>951</v>
      </c>
      <c r="C181" s="88" t="s">
        <v>83</v>
      </c>
      <c r="D181" s="88" t="s">
        <v>277</v>
      </c>
      <c r="E181" s="88" t="s">
        <v>5</v>
      </c>
      <c r="F181" s="119" t="s">
        <v>5</v>
      </c>
      <c r="G181" s="35">
        <f>G182</f>
        <v>1624</v>
      </c>
      <c r="H181" s="53"/>
      <c r="I181" s="44"/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U181" s="44"/>
      <c r="V181" s="44"/>
      <c r="W181" s="44"/>
      <c r="X181" s="79"/>
      <c r="Y181" s="56"/>
      <c r="Z181" s="35">
        <f>Z182</f>
        <v>1624</v>
      </c>
      <c r="AA181" s="139">
        <f t="shared" si="23"/>
        <v>100</v>
      </c>
    </row>
    <row r="182" spans="1:27" ht="19.5" outlineLevel="6" thickBot="1">
      <c r="A182" s="33" t="s">
        <v>116</v>
      </c>
      <c r="B182" s="130">
        <v>951</v>
      </c>
      <c r="C182" s="6" t="s">
        <v>83</v>
      </c>
      <c r="D182" s="6" t="s">
        <v>277</v>
      </c>
      <c r="E182" s="6" t="s">
        <v>115</v>
      </c>
      <c r="F182" s="113" t="s">
        <v>152</v>
      </c>
      <c r="G182" s="34">
        <v>1624</v>
      </c>
      <c r="H182" s="53"/>
      <c r="I182" s="44"/>
      <c r="J182" s="44"/>
      <c r="K182" s="44"/>
      <c r="L182" s="44"/>
      <c r="M182" s="44"/>
      <c r="N182" s="44"/>
      <c r="O182" s="44"/>
      <c r="P182" s="44"/>
      <c r="Q182" s="44"/>
      <c r="R182" s="44"/>
      <c r="S182" s="44"/>
      <c r="T182" s="44"/>
      <c r="U182" s="44"/>
      <c r="V182" s="44"/>
      <c r="W182" s="44"/>
      <c r="X182" s="79"/>
      <c r="Y182" s="56"/>
      <c r="Z182" s="34">
        <v>1624</v>
      </c>
      <c r="AA182" s="139">
        <f t="shared" si="23"/>
        <v>100</v>
      </c>
    </row>
    <row r="183" spans="1:27" ht="32.25" outlineLevel="6" thickBot="1">
      <c r="A183" s="105" t="s">
        <v>52</v>
      </c>
      <c r="B183" s="18">
        <v>951</v>
      </c>
      <c r="C183" s="14" t="s">
        <v>51</v>
      </c>
      <c r="D183" s="14" t="s">
        <v>250</v>
      </c>
      <c r="E183" s="14" t="s">
        <v>5</v>
      </c>
      <c r="F183" s="14"/>
      <c r="G183" s="15">
        <f aca="true" t="shared" si="30" ref="G183:G188">G184</f>
        <v>50</v>
      </c>
      <c r="H183" s="27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45"/>
      <c r="X183" s="62">
        <v>1027.32</v>
      </c>
      <c r="Y183" s="56">
        <f aca="true" t="shared" si="31" ref="Y183:Y188">X183/G177*100</f>
        <v>63.25862068965517</v>
      </c>
      <c r="Z183" s="15">
        <f aca="true" t="shared" si="32" ref="Z183:Z188">Z184</f>
        <v>0</v>
      </c>
      <c r="AA183" s="139">
        <f t="shared" si="23"/>
        <v>0</v>
      </c>
    </row>
    <row r="184" spans="1:27" ht="18" customHeight="1" outlineLevel="6" thickBot="1">
      <c r="A184" s="8" t="s">
        <v>31</v>
      </c>
      <c r="B184" s="19">
        <v>951</v>
      </c>
      <c r="C184" s="9" t="s">
        <v>10</v>
      </c>
      <c r="D184" s="9" t="s">
        <v>250</v>
      </c>
      <c r="E184" s="9" t="s">
        <v>5</v>
      </c>
      <c r="F184" s="9"/>
      <c r="G184" s="10">
        <f t="shared" si="30"/>
        <v>50</v>
      </c>
      <c r="H184" s="29" t="e">
        <f>H185+#REF!</f>
        <v>#REF!</v>
      </c>
      <c r="I184" s="29" t="e">
        <f>I185+#REF!</f>
        <v>#REF!</v>
      </c>
      <c r="J184" s="29" t="e">
        <f>J185+#REF!</f>
        <v>#REF!</v>
      </c>
      <c r="K184" s="29" t="e">
        <f>K185+#REF!</f>
        <v>#REF!</v>
      </c>
      <c r="L184" s="29" t="e">
        <f>L185+#REF!</f>
        <v>#REF!</v>
      </c>
      <c r="M184" s="29" t="e">
        <f>M185+#REF!</f>
        <v>#REF!</v>
      </c>
      <c r="N184" s="29" t="e">
        <f>N185+#REF!</f>
        <v>#REF!</v>
      </c>
      <c r="O184" s="29" t="e">
        <f>O185+#REF!</f>
        <v>#REF!</v>
      </c>
      <c r="P184" s="29" t="e">
        <f>P185+#REF!</f>
        <v>#REF!</v>
      </c>
      <c r="Q184" s="29" t="e">
        <f>Q185+#REF!</f>
        <v>#REF!</v>
      </c>
      <c r="R184" s="29" t="e">
        <f>R185+#REF!</f>
        <v>#REF!</v>
      </c>
      <c r="S184" s="29" t="e">
        <f>S185+#REF!</f>
        <v>#REF!</v>
      </c>
      <c r="T184" s="29" t="e">
        <f>T185+#REF!</f>
        <v>#REF!</v>
      </c>
      <c r="U184" s="29" t="e">
        <f>U185+#REF!</f>
        <v>#REF!</v>
      </c>
      <c r="V184" s="29" t="e">
        <f>V185+#REF!</f>
        <v>#REF!</v>
      </c>
      <c r="W184" s="29" t="e">
        <f>W185+#REF!</f>
        <v>#REF!</v>
      </c>
      <c r="X184" s="70" t="e">
        <f>X185+#REF!</f>
        <v>#REF!</v>
      </c>
      <c r="Y184" s="56" t="e">
        <f t="shared" si="31"/>
        <v>#REF!</v>
      </c>
      <c r="Z184" s="10">
        <f t="shared" si="32"/>
        <v>0</v>
      </c>
      <c r="AA184" s="139">
        <f t="shared" si="23"/>
        <v>0</v>
      </c>
    </row>
    <row r="185" spans="1:27" ht="34.5" customHeight="1" outlineLevel="3" thickBot="1">
      <c r="A185" s="109" t="s">
        <v>136</v>
      </c>
      <c r="B185" s="19">
        <v>951</v>
      </c>
      <c r="C185" s="9" t="s">
        <v>10</v>
      </c>
      <c r="D185" s="9" t="s">
        <v>251</v>
      </c>
      <c r="E185" s="9" t="s">
        <v>5</v>
      </c>
      <c r="F185" s="9"/>
      <c r="G185" s="10">
        <f t="shared" si="30"/>
        <v>50</v>
      </c>
      <c r="H185" s="31">
        <f aca="true" t="shared" si="33" ref="H185:X187">H186</f>
        <v>0</v>
      </c>
      <c r="I185" s="31">
        <f t="shared" si="33"/>
        <v>0</v>
      </c>
      <c r="J185" s="31">
        <f t="shared" si="33"/>
        <v>0</v>
      </c>
      <c r="K185" s="31">
        <f t="shared" si="33"/>
        <v>0</v>
      </c>
      <c r="L185" s="31">
        <f t="shared" si="33"/>
        <v>0</v>
      </c>
      <c r="M185" s="31">
        <f t="shared" si="33"/>
        <v>0</v>
      </c>
      <c r="N185" s="31">
        <f t="shared" si="33"/>
        <v>0</v>
      </c>
      <c r="O185" s="31">
        <f t="shared" si="33"/>
        <v>0</v>
      </c>
      <c r="P185" s="31">
        <f t="shared" si="33"/>
        <v>0</v>
      </c>
      <c r="Q185" s="31">
        <f t="shared" si="33"/>
        <v>0</v>
      </c>
      <c r="R185" s="31">
        <f t="shared" si="33"/>
        <v>0</v>
      </c>
      <c r="S185" s="31">
        <f t="shared" si="33"/>
        <v>0</v>
      </c>
      <c r="T185" s="31">
        <f t="shared" si="33"/>
        <v>0</v>
      </c>
      <c r="U185" s="31">
        <f t="shared" si="33"/>
        <v>0</v>
      </c>
      <c r="V185" s="31">
        <f t="shared" si="33"/>
        <v>0</v>
      </c>
      <c r="W185" s="31">
        <f t="shared" si="33"/>
        <v>0</v>
      </c>
      <c r="X185" s="63">
        <f t="shared" si="33"/>
        <v>67.348</v>
      </c>
      <c r="Y185" s="56">
        <f t="shared" si="31"/>
        <v>4.147044334975369</v>
      </c>
      <c r="Z185" s="10">
        <f t="shared" si="32"/>
        <v>0</v>
      </c>
      <c r="AA185" s="139">
        <f t="shared" si="23"/>
        <v>0</v>
      </c>
    </row>
    <row r="186" spans="1:27" ht="18.75" customHeight="1" outlineLevel="3" thickBot="1">
      <c r="A186" s="109" t="s">
        <v>137</v>
      </c>
      <c r="B186" s="19">
        <v>951</v>
      </c>
      <c r="C186" s="11" t="s">
        <v>10</v>
      </c>
      <c r="D186" s="11" t="s">
        <v>252</v>
      </c>
      <c r="E186" s="11" t="s">
        <v>5</v>
      </c>
      <c r="F186" s="11"/>
      <c r="G186" s="12">
        <f t="shared" si="30"/>
        <v>50</v>
      </c>
      <c r="H186" s="32">
        <f t="shared" si="33"/>
        <v>0</v>
      </c>
      <c r="I186" s="32">
        <f t="shared" si="33"/>
        <v>0</v>
      </c>
      <c r="J186" s="32">
        <f t="shared" si="33"/>
        <v>0</v>
      </c>
      <c r="K186" s="32">
        <f t="shared" si="33"/>
        <v>0</v>
      </c>
      <c r="L186" s="32">
        <f t="shared" si="33"/>
        <v>0</v>
      </c>
      <c r="M186" s="32">
        <f t="shared" si="33"/>
        <v>0</v>
      </c>
      <c r="N186" s="32">
        <f t="shared" si="33"/>
        <v>0</v>
      </c>
      <c r="O186" s="32">
        <f t="shared" si="33"/>
        <v>0</v>
      </c>
      <c r="P186" s="32">
        <f t="shared" si="33"/>
        <v>0</v>
      </c>
      <c r="Q186" s="32">
        <f t="shared" si="33"/>
        <v>0</v>
      </c>
      <c r="R186" s="32">
        <f t="shared" si="33"/>
        <v>0</v>
      </c>
      <c r="S186" s="32">
        <f t="shared" si="33"/>
        <v>0</v>
      </c>
      <c r="T186" s="32">
        <f t="shared" si="33"/>
        <v>0</v>
      </c>
      <c r="U186" s="32">
        <f t="shared" si="33"/>
        <v>0</v>
      </c>
      <c r="V186" s="32">
        <f t="shared" si="33"/>
        <v>0</v>
      </c>
      <c r="W186" s="32">
        <f t="shared" si="33"/>
        <v>0</v>
      </c>
      <c r="X186" s="64">
        <f t="shared" si="33"/>
        <v>67.348</v>
      </c>
      <c r="Y186" s="56">
        <f t="shared" si="31"/>
        <v>4.147044334975369</v>
      </c>
      <c r="Z186" s="12">
        <f t="shared" si="32"/>
        <v>0</v>
      </c>
      <c r="AA186" s="139">
        <f t="shared" si="23"/>
        <v>0</v>
      </c>
    </row>
    <row r="187" spans="1:27" ht="33.75" customHeight="1" outlineLevel="4" thickBot="1">
      <c r="A187" s="91" t="s">
        <v>153</v>
      </c>
      <c r="B187" s="87">
        <v>951</v>
      </c>
      <c r="C187" s="88" t="s">
        <v>10</v>
      </c>
      <c r="D187" s="88" t="s">
        <v>278</v>
      </c>
      <c r="E187" s="88" t="s">
        <v>5</v>
      </c>
      <c r="F187" s="88"/>
      <c r="G187" s="16">
        <f t="shared" si="30"/>
        <v>50</v>
      </c>
      <c r="H187" s="34">
        <f t="shared" si="33"/>
        <v>0</v>
      </c>
      <c r="I187" s="34">
        <f t="shared" si="33"/>
        <v>0</v>
      </c>
      <c r="J187" s="34">
        <f t="shared" si="33"/>
        <v>0</v>
      </c>
      <c r="K187" s="34">
        <f t="shared" si="33"/>
        <v>0</v>
      </c>
      <c r="L187" s="34">
        <f t="shared" si="33"/>
        <v>0</v>
      </c>
      <c r="M187" s="34">
        <f t="shared" si="33"/>
        <v>0</v>
      </c>
      <c r="N187" s="34">
        <f t="shared" si="33"/>
        <v>0</v>
      </c>
      <c r="O187" s="34">
        <f t="shared" si="33"/>
        <v>0</v>
      </c>
      <c r="P187" s="34">
        <f t="shared" si="33"/>
        <v>0</v>
      </c>
      <c r="Q187" s="34">
        <f t="shared" si="33"/>
        <v>0</v>
      </c>
      <c r="R187" s="34">
        <f t="shared" si="33"/>
        <v>0</v>
      </c>
      <c r="S187" s="34">
        <f t="shared" si="33"/>
        <v>0</v>
      </c>
      <c r="T187" s="34">
        <f t="shared" si="33"/>
        <v>0</v>
      </c>
      <c r="U187" s="34">
        <f t="shared" si="33"/>
        <v>0</v>
      </c>
      <c r="V187" s="34">
        <f t="shared" si="33"/>
        <v>0</v>
      </c>
      <c r="W187" s="34">
        <f t="shared" si="33"/>
        <v>0</v>
      </c>
      <c r="X187" s="65">
        <f t="shared" si="33"/>
        <v>67.348</v>
      </c>
      <c r="Y187" s="56">
        <f t="shared" si="31"/>
        <v>4.147044334975369</v>
      </c>
      <c r="Z187" s="16">
        <f t="shared" si="32"/>
        <v>0</v>
      </c>
      <c r="AA187" s="139">
        <f t="shared" si="23"/>
        <v>0</v>
      </c>
    </row>
    <row r="188" spans="1:27" ht="32.25" outlineLevel="5" thickBot="1">
      <c r="A188" s="5" t="s">
        <v>100</v>
      </c>
      <c r="B188" s="21">
        <v>951</v>
      </c>
      <c r="C188" s="6" t="s">
        <v>10</v>
      </c>
      <c r="D188" s="6" t="s">
        <v>278</v>
      </c>
      <c r="E188" s="6" t="s">
        <v>95</v>
      </c>
      <c r="F188" s="6"/>
      <c r="G188" s="7">
        <f t="shared" si="30"/>
        <v>50</v>
      </c>
      <c r="H188" s="26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44"/>
      <c r="X188" s="62">
        <v>67.348</v>
      </c>
      <c r="Y188" s="56">
        <f t="shared" si="31"/>
        <v>4.147044334975369</v>
      </c>
      <c r="Z188" s="7">
        <f t="shared" si="32"/>
        <v>0</v>
      </c>
      <c r="AA188" s="139">
        <f t="shared" si="23"/>
        <v>0</v>
      </c>
    </row>
    <row r="189" spans="1:27" ht="32.25" outlineLevel="5" thickBot="1">
      <c r="A189" s="85" t="s">
        <v>101</v>
      </c>
      <c r="B189" s="89">
        <v>951</v>
      </c>
      <c r="C189" s="90" t="s">
        <v>10</v>
      </c>
      <c r="D189" s="90" t="s">
        <v>278</v>
      </c>
      <c r="E189" s="90" t="s">
        <v>96</v>
      </c>
      <c r="F189" s="90"/>
      <c r="G189" s="95">
        <v>50</v>
      </c>
      <c r="H189" s="53"/>
      <c r="I189" s="44"/>
      <c r="J189" s="44"/>
      <c r="K189" s="44"/>
      <c r="L189" s="44"/>
      <c r="M189" s="44"/>
      <c r="N189" s="44"/>
      <c r="O189" s="44"/>
      <c r="P189" s="44"/>
      <c r="Q189" s="44"/>
      <c r="R189" s="44"/>
      <c r="S189" s="44"/>
      <c r="T189" s="44"/>
      <c r="U189" s="44"/>
      <c r="V189" s="44"/>
      <c r="W189" s="44"/>
      <c r="X189" s="72"/>
      <c r="Y189" s="56"/>
      <c r="Z189" s="95">
        <v>0</v>
      </c>
      <c r="AA189" s="139">
        <f t="shared" si="23"/>
        <v>0</v>
      </c>
    </row>
    <row r="190" spans="1:27" ht="19.5" outlineLevel="6" thickBot="1">
      <c r="A190" s="105" t="s">
        <v>50</v>
      </c>
      <c r="B190" s="18">
        <v>951</v>
      </c>
      <c r="C190" s="14" t="s">
        <v>49</v>
      </c>
      <c r="D190" s="14" t="s">
        <v>250</v>
      </c>
      <c r="E190" s="14" t="s">
        <v>5</v>
      </c>
      <c r="F190" s="14"/>
      <c r="G190" s="15">
        <f>G200+G220+G191</f>
        <v>27765.71591</v>
      </c>
      <c r="H190" s="29" t="e">
        <f aca="true" t="shared" si="34" ref="H190:X190">H191+H199</f>
        <v>#REF!</v>
      </c>
      <c r="I190" s="29" t="e">
        <f t="shared" si="34"/>
        <v>#REF!</v>
      </c>
      <c r="J190" s="29" t="e">
        <f t="shared" si="34"/>
        <v>#REF!</v>
      </c>
      <c r="K190" s="29" t="e">
        <f t="shared" si="34"/>
        <v>#REF!</v>
      </c>
      <c r="L190" s="29" t="e">
        <f t="shared" si="34"/>
        <v>#REF!</v>
      </c>
      <c r="M190" s="29" t="e">
        <f t="shared" si="34"/>
        <v>#REF!</v>
      </c>
      <c r="N190" s="29" t="e">
        <f t="shared" si="34"/>
        <v>#REF!</v>
      </c>
      <c r="O190" s="29" t="e">
        <f t="shared" si="34"/>
        <v>#REF!</v>
      </c>
      <c r="P190" s="29" t="e">
        <f t="shared" si="34"/>
        <v>#REF!</v>
      </c>
      <c r="Q190" s="29" t="e">
        <f t="shared" si="34"/>
        <v>#REF!</v>
      </c>
      <c r="R190" s="29" t="e">
        <f t="shared" si="34"/>
        <v>#REF!</v>
      </c>
      <c r="S190" s="29" t="e">
        <f t="shared" si="34"/>
        <v>#REF!</v>
      </c>
      <c r="T190" s="29" t="e">
        <f t="shared" si="34"/>
        <v>#REF!</v>
      </c>
      <c r="U190" s="29" t="e">
        <f t="shared" si="34"/>
        <v>#REF!</v>
      </c>
      <c r="V190" s="29" t="e">
        <f t="shared" si="34"/>
        <v>#REF!</v>
      </c>
      <c r="W190" s="29" t="e">
        <f t="shared" si="34"/>
        <v>#REF!</v>
      </c>
      <c r="X190" s="70" t="e">
        <f t="shared" si="34"/>
        <v>#REF!</v>
      </c>
      <c r="Y190" s="56" t="e">
        <f>X190/G184*100</f>
        <v>#REF!</v>
      </c>
      <c r="Z190" s="15">
        <f>Z200+Z220+Z191</f>
        <v>23410.32933</v>
      </c>
      <c r="AA190" s="139">
        <f t="shared" si="23"/>
        <v>84.31379693533717</v>
      </c>
    </row>
    <row r="191" spans="1:27" ht="19.5" outlineLevel="6" thickBot="1">
      <c r="A191" s="77" t="s">
        <v>217</v>
      </c>
      <c r="B191" s="19">
        <v>951</v>
      </c>
      <c r="C191" s="9" t="s">
        <v>219</v>
      </c>
      <c r="D191" s="9" t="s">
        <v>250</v>
      </c>
      <c r="E191" s="9" t="s">
        <v>5</v>
      </c>
      <c r="F191" s="9"/>
      <c r="G191" s="140">
        <f>G192</f>
        <v>1442.5280000000002</v>
      </c>
      <c r="H191" s="31">
        <f aca="true" t="shared" si="35" ref="H191:X192">H192</f>
        <v>0</v>
      </c>
      <c r="I191" s="31">
        <f t="shared" si="35"/>
        <v>0</v>
      </c>
      <c r="J191" s="31">
        <f t="shared" si="35"/>
        <v>0</v>
      </c>
      <c r="K191" s="31">
        <f t="shared" si="35"/>
        <v>0</v>
      </c>
      <c r="L191" s="31">
        <f t="shared" si="35"/>
        <v>0</v>
      </c>
      <c r="M191" s="31">
        <f t="shared" si="35"/>
        <v>0</v>
      </c>
      <c r="N191" s="31">
        <f t="shared" si="35"/>
        <v>0</v>
      </c>
      <c r="O191" s="31">
        <f t="shared" si="35"/>
        <v>0</v>
      </c>
      <c r="P191" s="31">
        <f t="shared" si="35"/>
        <v>0</v>
      </c>
      <c r="Q191" s="31">
        <f t="shared" si="35"/>
        <v>0</v>
      </c>
      <c r="R191" s="31">
        <f t="shared" si="35"/>
        <v>0</v>
      </c>
      <c r="S191" s="31">
        <f t="shared" si="35"/>
        <v>0</v>
      </c>
      <c r="T191" s="31">
        <f t="shared" si="35"/>
        <v>0</v>
      </c>
      <c r="U191" s="31">
        <f t="shared" si="35"/>
        <v>0</v>
      </c>
      <c r="V191" s="31">
        <f t="shared" si="35"/>
        <v>0</v>
      </c>
      <c r="W191" s="31">
        <f t="shared" si="35"/>
        <v>0</v>
      </c>
      <c r="X191" s="63">
        <f t="shared" si="35"/>
        <v>0</v>
      </c>
      <c r="Y191" s="56">
        <f>X191/G185*100</f>
        <v>0</v>
      </c>
      <c r="Z191" s="140">
        <f>Z192</f>
        <v>241.12932</v>
      </c>
      <c r="AA191" s="139">
        <f t="shared" si="23"/>
        <v>16.715746245480155</v>
      </c>
    </row>
    <row r="192" spans="1:27" ht="32.25" outlineLevel="6" thickBot="1">
      <c r="A192" s="109" t="s">
        <v>136</v>
      </c>
      <c r="B192" s="19">
        <v>951</v>
      </c>
      <c r="C192" s="9" t="s">
        <v>219</v>
      </c>
      <c r="D192" s="9" t="s">
        <v>251</v>
      </c>
      <c r="E192" s="9" t="s">
        <v>5</v>
      </c>
      <c r="F192" s="9"/>
      <c r="G192" s="140">
        <f>G193</f>
        <v>1442.5280000000002</v>
      </c>
      <c r="H192" s="32">
        <f t="shared" si="35"/>
        <v>0</v>
      </c>
      <c r="I192" s="32">
        <f t="shared" si="35"/>
        <v>0</v>
      </c>
      <c r="J192" s="32">
        <f t="shared" si="35"/>
        <v>0</v>
      </c>
      <c r="K192" s="32">
        <f t="shared" si="35"/>
        <v>0</v>
      </c>
      <c r="L192" s="32">
        <f t="shared" si="35"/>
        <v>0</v>
      </c>
      <c r="M192" s="32">
        <f t="shared" si="35"/>
        <v>0</v>
      </c>
      <c r="N192" s="32">
        <f t="shared" si="35"/>
        <v>0</v>
      </c>
      <c r="O192" s="32">
        <f t="shared" si="35"/>
        <v>0</v>
      </c>
      <c r="P192" s="32">
        <f t="shared" si="35"/>
        <v>0</v>
      </c>
      <c r="Q192" s="32">
        <f t="shared" si="35"/>
        <v>0</v>
      </c>
      <c r="R192" s="32">
        <f t="shared" si="35"/>
        <v>0</v>
      </c>
      <c r="S192" s="32">
        <f t="shared" si="35"/>
        <v>0</v>
      </c>
      <c r="T192" s="32">
        <f t="shared" si="35"/>
        <v>0</v>
      </c>
      <c r="U192" s="32">
        <f t="shared" si="35"/>
        <v>0</v>
      </c>
      <c r="V192" s="32">
        <f t="shared" si="35"/>
        <v>0</v>
      </c>
      <c r="W192" s="32">
        <f t="shared" si="35"/>
        <v>0</v>
      </c>
      <c r="X192" s="64">
        <f t="shared" si="35"/>
        <v>0</v>
      </c>
      <c r="Y192" s="56">
        <f>X192/G186*100</f>
        <v>0</v>
      </c>
      <c r="Z192" s="140">
        <f>Z193</f>
        <v>241.12932</v>
      </c>
      <c r="AA192" s="139">
        <f t="shared" si="23"/>
        <v>16.715746245480155</v>
      </c>
    </row>
    <row r="193" spans="1:27" ht="32.25" outlineLevel="6" thickBot="1">
      <c r="A193" s="109" t="s">
        <v>137</v>
      </c>
      <c r="B193" s="19">
        <v>951</v>
      </c>
      <c r="C193" s="9" t="s">
        <v>219</v>
      </c>
      <c r="D193" s="9" t="s">
        <v>252</v>
      </c>
      <c r="E193" s="9" t="s">
        <v>5</v>
      </c>
      <c r="F193" s="9"/>
      <c r="G193" s="140">
        <f>G197+G194</f>
        <v>1442.5280000000002</v>
      </c>
      <c r="H193" s="26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44"/>
      <c r="X193" s="62">
        <v>0</v>
      </c>
      <c r="Y193" s="56">
        <f>X193/G187*100</f>
        <v>0</v>
      </c>
      <c r="Z193" s="140">
        <f>Z197+Z194</f>
        <v>241.12932</v>
      </c>
      <c r="AA193" s="139">
        <f t="shared" si="23"/>
        <v>16.715746245480155</v>
      </c>
    </row>
    <row r="194" spans="1:27" ht="48" outlineLevel="6" thickBot="1">
      <c r="A194" s="111" t="s">
        <v>378</v>
      </c>
      <c r="B194" s="87">
        <v>951</v>
      </c>
      <c r="C194" s="88" t="s">
        <v>219</v>
      </c>
      <c r="D194" s="88" t="s">
        <v>379</v>
      </c>
      <c r="E194" s="88" t="s">
        <v>5</v>
      </c>
      <c r="F194" s="88"/>
      <c r="G194" s="142">
        <f>G195</f>
        <v>1057.13</v>
      </c>
      <c r="H194" s="53"/>
      <c r="I194" s="44"/>
      <c r="J194" s="44"/>
      <c r="K194" s="44"/>
      <c r="L194" s="44"/>
      <c r="M194" s="44"/>
      <c r="N194" s="44"/>
      <c r="O194" s="44"/>
      <c r="P194" s="44"/>
      <c r="Q194" s="44"/>
      <c r="R194" s="44"/>
      <c r="S194" s="44"/>
      <c r="T194" s="44"/>
      <c r="U194" s="44"/>
      <c r="V194" s="44"/>
      <c r="W194" s="44"/>
      <c r="X194" s="72"/>
      <c r="Y194" s="56"/>
      <c r="Z194" s="142">
        <f>Z195</f>
        <v>241.12932</v>
      </c>
      <c r="AA194" s="139">
        <f t="shared" si="23"/>
        <v>22.809807686850245</v>
      </c>
    </row>
    <row r="195" spans="1:27" ht="32.25" outlineLevel="6" thickBot="1">
      <c r="A195" s="5" t="s">
        <v>100</v>
      </c>
      <c r="B195" s="21">
        <v>951</v>
      </c>
      <c r="C195" s="6" t="s">
        <v>219</v>
      </c>
      <c r="D195" s="6" t="s">
        <v>379</v>
      </c>
      <c r="E195" s="6" t="s">
        <v>95</v>
      </c>
      <c r="F195" s="6"/>
      <c r="G195" s="146">
        <f>G196</f>
        <v>1057.13</v>
      </c>
      <c r="H195" s="53"/>
      <c r="I195" s="44"/>
      <c r="J195" s="44"/>
      <c r="K195" s="44"/>
      <c r="L195" s="44"/>
      <c r="M195" s="44"/>
      <c r="N195" s="44"/>
      <c r="O195" s="44"/>
      <c r="P195" s="44"/>
      <c r="Q195" s="44"/>
      <c r="R195" s="44"/>
      <c r="S195" s="44"/>
      <c r="T195" s="44"/>
      <c r="U195" s="44"/>
      <c r="V195" s="44"/>
      <c r="W195" s="44"/>
      <c r="X195" s="72"/>
      <c r="Y195" s="56"/>
      <c r="Z195" s="146">
        <f>Z196</f>
        <v>241.12932</v>
      </c>
      <c r="AA195" s="139">
        <f t="shared" si="23"/>
        <v>22.809807686850245</v>
      </c>
    </row>
    <row r="196" spans="1:27" ht="32.25" outlineLevel="6" thickBot="1">
      <c r="A196" s="85" t="s">
        <v>101</v>
      </c>
      <c r="B196" s="89">
        <v>951</v>
      </c>
      <c r="C196" s="90" t="s">
        <v>219</v>
      </c>
      <c r="D196" s="163" t="s">
        <v>379</v>
      </c>
      <c r="E196" s="163" t="s">
        <v>96</v>
      </c>
      <c r="F196" s="90"/>
      <c r="G196" s="141">
        <v>1057.13</v>
      </c>
      <c r="H196" s="53"/>
      <c r="I196" s="44"/>
      <c r="J196" s="44"/>
      <c r="K196" s="44"/>
      <c r="L196" s="44"/>
      <c r="M196" s="44"/>
      <c r="N196" s="44"/>
      <c r="O196" s="44"/>
      <c r="P196" s="44"/>
      <c r="Q196" s="44"/>
      <c r="R196" s="44"/>
      <c r="S196" s="44"/>
      <c r="T196" s="44"/>
      <c r="U196" s="44"/>
      <c r="V196" s="44"/>
      <c r="W196" s="44"/>
      <c r="X196" s="72"/>
      <c r="Y196" s="56"/>
      <c r="Z196" s="164">
        <v>241.12932</v>
      </c>
      <c r="AA196" s="139">
        <f t="shared" si="23"/>
        <v>22.809807686850245</v>
      </c>
    </row>
    <row r="197" spans="1:27" ht="48" outlineLevel="6" thickBot="1">
      <c r="A197" s="111" t="s">
        <v>218</v>
      </c>
      <c r="B197" s="87">
        <v>951</v>
      </c>
      <c r="C197" s="88" t="s">
        <v>219</v>
      </c>
      <c r="D197" s="88" t="s">
        <v>279</v>
      </c>
      <c r="E197" s="88" t="s">
        <v>5</v>
      </c>
      <c r="F197" s="88"/>
      <c r="G197" s="142">
        <f>G198</f>
        <v>385.398</v>
      </c>
      <c r="H197" s="53"/>
      <c r="I197" s="44"/>
      <c r="J197" s="44"/>
      <c r="K197" s="44"/>
      <c r="L197" s="44"/>
      <c r="M197" s="44"/>
      <c r="N197" s="44"/>
      <c r="O197" s="44"/>
      <c r="P197" s="44"/>
      <c r="Q197" s="44"/>
      <c r="R197" s="44"/>
      <c r="S197" s="44"/>
      <c r="T197" s="44"/>
      <c r="U197" s="44"/>
      <c r="V197" s="44"/>
      <c r="W197" s="44"/>
      <c r="X197" s="72"/>
      <c r="Y197" s="56"/>
      <c r="Z197" s="142">
        <f>Z198</f>
        <v>0</v>
      </c>
      <c r="AA197" s="139">
        <f t="shared" si="23"/>
        <v>0</v>
      </c>
    </row>
    <row r="198" spans="1:27" ht="32.25" outlineLevel="6" thickBot="1">
      <c r="A198" s="5" t="s">
        <v>100</v>
      </c>
      <c r="B198" s="21">
        <v>951</v>
      </c>
      <c r="C198" s="6" t="s">
        <v>219</v>
      </c>
      <c r="D198" s="6" t="s">
        <v>279</v>
      </c>
      <c r="E198" s="6" t="s">
        <v>95</v>
      </c>
      <c r="F198" s="6"/>
      <c r="G198" s="146">
        <f>G199</f>
        <v>385.398</v>
      </c>
      <c r="H198" s="53"/>
      <c r="I198" s="44"/>
      <c r="J198" s="44"/>
      <c r="K198" s="44"/>
      <c r="L198" s="44"/>
      <c r="M198" s="44"/>
      <c r="N198" s="44"/>
      <c r="O198" s="44"/>
      <c r="P198" s="44"/>
      <c r="Q198" s="44"/>
      <c r="R198" s="44"/>
      <c r="S198" s="44"/>
      <c r="T198" s="44"/>
      <c r="U198" s="44"/>
      <c r="V198" s="44"/>
      <c r="W198" s="44"/>
      <c r="X198" s="72"/>
      <c r="Y198" s="56"/>
      <c r="Z198" s="146">
        <f>Z199</f>
        <v>0</v>
      </c>
      <c r="AA198" s="139">
        <f t="shared" si="23"/>
        <v>0</v>
      </c>
    </row>
    <row r="199" spans="1:27" ht="32.25" outlineLevel="3" thickBot="1">
      <c r="A199" s="85" t="s">
        <v>101</v>
      </c>
      <c r="B199" s="89">
        <v>951</v>
      </c>
      <c r="C199" s="90" t="s">
        <v>219</v>
      </c>
      <c r="D199" s="90" t="s">
        <v>279</v>
      </c>
      <c r="E199" s="90" t="s">
        <v>96</v>
      </c>
      <c r="F199" s="90"/>
      <c r="G199" s="141">
        <v>385.398</v>
      </c>
      <c r="H199" s="31" t="e">
        <f>H206+H209+H228+#REF!</f>
        <v>#REF!</v>
      </c>
      <c r="I199" s="31" t="e">
        <f>I206+I209+I228+#REF!</f>
        <v>#REF!</v>
      </c>
      <c r="J199" s="31" t="e">
        <f>J206+J209+J228+#REF!</f>
        <v>#REF!</v>
      </c>
      <c r="K199" s="31" t="e">
        <f>K206+K209+K228+#REF!</f>
        <v>#REF!</v>
      </c>
      <c r="L199" s="31" t="e">
        <f>L206+L209+L228+#REF!</f>
        <v>#REF!</v>
      </c>
      <c r="M199" s="31" t="e">
        <f>M206+M209+M228+#REF!</f>
        <v>#REF!</v>
      </c>
      <c r="N199" s="31" t="e">
        <f>N206+N209+N228+#REF!</f>
        <v>#REF!</v>
      </c>
      <c r="O199" s="31" t="e">
        <f>O206+O209+O228+#REF!</f>
        <v>#REF!</v>
      </c>
      <c r="P199" s="31" t="e">
        <f>P206+P209+P228+#REF!</f>
        <v>#REF!</v>
      </c>
      <c r="Q199" s="31" t="e">
        <f>Q206+Q209+Q228+#REF!</f>
        <v>#REF!</v>
      </c>
      <c r="R199" s="31" t="e">
        <f>R206+R209+R228+#REF!</f>
        <v>#REF!</v>
      </c>
      <c r="S199" s="31" t="e">
        <f>S206+S209+S228+#REF!</f>
        <v>#REF!</v>
      </c>
      <c r="T199" s="31" t="e">
        <f>T206+T209+T228+#REF!</f>
        <v>#REF!</v>
      </c>
      <c r="U199" s="31" t="e">
        <f>U206+U209+U228+#REF!</f>
        <v>#REF!</v>
      </c>
      <c r="V199" s="31" t="e">
        <f>V206+V209+V228+#REF!</f>
        <v>#REF!</v>
      </c>
      <c r="W199" s="31" t="e">
        <f>W206+W209+W228+#REF!</f>
        <v>#REF!</v>
      </c>
      <c r="X199" s="63" t="e">
        <f>X206+X209+X228+#REF!</f>
        <v>#REF!</v>
      </c>
      <c r="Y199" s="56" t="e">
        <f>X199/G190*100</f>
        <v>#REF!</v>
      </c>
      <c r="Z199" s="141">
        <v>0</v>
      </c>
      <c r="AA199" s="139">
        <f t="shared" si="23"/>
        <v>0</v>
      </c>
    </row>
    <row r="200" spans="1:27" ht="19.5" outlineLevel="3" thickBot="1">
      <c r="A200" s="109" t="s">
        <v>154</v>
      </c>
      <c r="B200" s="19">
        <v>951</v>
      </c>
      <c r="C200" s="9" t="s">
        <v>55</v>
      </c>
      <c r="D200" s="9" t="s">
        <v>250</v>
      </c>
      <c r="E200" s="9" t="s">
        <v>5</v>
      </c>
      <c r="F200" s="9"/>
      <c r="G200" s="10">
        <f>G201+G213</f>
        <v>25702.52776</v>
      </c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63"/>
      <c r="Y200" s="56"/>
      <c r="Z200" s="10">
        <f>Z201+Z213</f>
        <v>22551.551750000002</v>
      </c>
      <c r="AA200" s="139">
        <f t="shared" si="23"/>
        <v>87.7405987480198</v>
      </c>
    </row>
    <row r="201" spans="1:27" ht="67.5" customHeight="1" outlineLevel="3" thickBot="1">
      <c r="A201" s="8" t="s">
        <v>388</v>
      </c>
      <c r="B201" s="19">
        <v>951</v>
      </c>
      <c r="C201" s="11" t="s">
        <v>55</v>
      </c>
      <c r="D201" s="11" t="s">
        <v>280</v>
      </c>
      <c r="E201" s="11" t="s">
        <v>5</v>
      </c>
      <c r="F201" s="11"/>
      <c r="G201" s="12">
        <f>G202+G210+G205+G208</f>
        <v>22597.52776</v>
      </c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63"/>
      <c r="Y201" s="56"/>
      <c r="Z201" s="12">
        <f>Z202+Z210+Z205+Z208</f>
        <v>22019.96754</v>
      </c>
      <c r="AA201" s="139">
        <f t="shared" si="23"/>
        <v>97.44414421730531</v>
      </c>
    </row>
    <row r="202" spans="1:27" ht="63.75" outlineLevel="3" thickBot="1">
      <c r="A202" s="91" t="s">
        <v>155</v>
      </c>
      <c r="B202" s="87">
        <v>951</v>
      </c>
      <c r="C202" s="88" t="s">
        <v>55</v>
      </c>
      <c r="D202" s="88" t="s">
        <v>281</v>
      </c>
      <c r="E202" s="88" t="s">
        <v>5</v>
      </c>
      <c r="F202" s="88"/>
      <c r="G202" s="16">
        <f>G203</f>
        <v>3997.52776</v>
      </c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63"/>
      <c r="Y202" s="56"/>
      <c r="Z202" s="16">
        <f>Z203</f>
        <v>3997.52776</v>
      </c>
      <c r="AA202" s="139">
        <f t="shared" si="23"/>
        <v>100</v>
      </c>
    </row>
    <row r="203" spans="1:27" ht="32.25" outlineLevel="3" thickBot="1">
      <c r="A203" s="5" t="s">
        <v>100</v>
      </c>
      <c r="B203" s="21">
        <v>951</v>
      </c>
      <c r="C203" s="6" t="s">
        <v>55</v>
      </c>
      <c r="D203" s="6" t="s">
        <v>281</v>
      </c>
      <c r="E203" s="6" t="s">
        <v>95</v>
      </c>
      <c r="F203" s="6"/>
      <c r="G203" s="7">
        <f>G204</f>
        <v>3997.52776</v>
      </c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63"/>
      <c r="Y203" s="56"/>
      <c r="Z203" s="7">
        <f>Z204</f>
        <v>3997.52776</v>
      </c>
      <c r="AA203" s="139">
        <f t="shared" si="23"/>
        <v>100</v>
      </c>
    </row>
    <row r="204" spans="1:27" ht="32.25" outlineLevel="3" thickBot="1">
      <c r="A204" s="85" t="s">
        <v>101</v>
      </c>
      <c r="B204" s="89">
        <v>951</v>
      </c>
      <c r="C204" s="90" t="s">
        <v>55</v>
      </c>
      <c r="D204" s="90" t="s">
        <v>281</v>
      </c>
      <c r="E204" s="90" t="s">
        <v>96</v>
      </c>
      <c r="F204" s="90"/>
      <c r="G204" s="95">
        <v>3997.52776</v>
      </c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63"/>
      <c r="Y204" s="56"/>
      <c r="Z204" s="95">
        <v>3997.52776</v>
      </c>
      <c r="AA204" s="139">
        <f t="shared" si="23"/>
        <v>100</v>
      </c>
    </row>
    <row r="205" spans="1:27" ht="63.75" outlineLevel="3" thickBot="1">
      <c r="A205" s="91" t="s">
        <v>226</v>
      </c>
      <c r="B205" s="87">
        <v>951</v>
      </c>
      <c r="C205" s="88" t="s">
        <v>55</v>
      </c>
      <c r="D205" s="88" t="s">
        <v>282</v>
      </c>
      <c r="E205" s="88" t="s">
        <v>5</v>
      </c>
      <c r="F205" s="88"/>
      <c r="G205" s="142">
        <f>G206</f>
        <v>9103.56</v>
      </c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63"/>
      <c r="Y205" s="56"/>
      <c r="Z205" s="142">
        <f>Z206</f>
        <v>8573.85858</v>
      </c>
      <c r="AA205" s="139">
        <f aca="true" t="shared" si="36" ref="AA205:AA268">Z205/G205*100</f>
        <v>94.18138156940802</v>
      </c>
    </row>
    <row r="206" spans="1:27" ht="18.75" customHeight="1" outlineLevel="4" thickBot="1">
      <c r="A206" s="5" t="s">
        <v>100</v>
      </c>
      <c r="B206" s="21">
        <v>951</v>
      </c>
      <c r="C206" s="6" t="s">
        <v>55</v>
      </c>
      <c r="D206" s="6" t="s">
        <v>282</v>
      </c>
      <c r="E206" s="6" t="s">
        <v>95</v>
      </c>
      <c r="F206" s="6"/>
      <c r="G206" s="146">
        <f>G207</f>
        <v>9103.56</v>
      </c>
      <c r="H206" s="32">
        <f aca="true" t="shared" si="37" ref="H206:X206">H207</f>
        <v>0</v>
      </c>
      <c r="I206" s="32">
        <f t="shared" si="37"/>
        <v>0</v>
      </c>
      <c r="J206" s="32">
        <f t="shared" si="37"/>
        <v>0</v>
      </c>
      <c r="K206" s="32">
        <f t="shared" si="37"/>
        <v>0</v>
      </c>
      <c r="L206" s="32">
        <f t="shared" si="37"/>
        <v>0</v>
      </c>
      <c r="M206" s="32">
        <f t="shared" si="37"/>
        <v>0</v>
      </c>
      <c r="N206" s="32">
        <f t="shared" si="37"/>
        <v>0</v>
      </c>
      <c r="O206" s="32">
        <f t="shared" si="37"/>
        <v>0</v>
      </c>
      <c r="P206" s="32">
        <f t="shared" si="37"/>
        <v>0</v>
      </c>
      <c r="Q206" s="32">
        <f t="shared" si="37"/>
        <v>0</v>
      </c>
      <c r="R206" s="32">
        <f t="shared" si="37"/>
        <v>0</v>
      </c>
      <c r="S206" s="32">
        <f t="shared" si="37"/>
        <v>0</v>
      </c>
      <c r="T206" s="32">
        <f t="shared" si="37"/>
        <v>0</v>
      </c>
      <c r="U206" s="32">
        <f t="shared" si="37"/>
        <v>0</v>
      </c>
      <c r="V206" s="32">
        <f t="shared" si="37"/>
        <v>0</v>
      </c>
      <c r="W206" s="32">
        <f t="shared" si="37"/>
        <v>0</v>
      </c>
      <c r="X206" s="64">
        <f t="shared" si="37"/>
        <v>2675.999</v>
      </c>
      <c r="Y206" s="56">
        <f>X206/G200*100</f>
        <v>10.411423440477979</v>
      </c>
      <c r="Z206" s="146">
        <f>Z207</f>
        <v>8573.85858</v>
      </c>
      <c r="AA206" s="139">
        <f t="shared" si="36"/>
        <v>94.18138156940802</v>
      </c>
    </row>
    <row r="207" spans="1:27" ht="32.25" outlineLevel="5" thickBot="1">
      <c r="A207" s="85" t="s">
        <v>101</v>
      </c>
      <c r="B207" s="89">
        <v>951</v>
      </c>
      <c r="C207" s="90" t="s">
        <v>55</v>
      </c>
      <c r="D207" s="90" t="s">
        <v>282</v>
      </c>
      <c r="E207" s="90" t="s">
        <v>96</v>
      </c>
      <c r="F207" s="90"/>
      <c r="G207" s="95">
        <v>9103.56</v>
      </c>
      <c r="H207" s="26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44"/>
      <c r="X207" s="62">
        <v>2675.999</v>
      </c>
      <c r="Y207" s="56">
        <f>X207/G201*100</f>
        <v>11.841998949711655</v>
      </c>
      <c r="Z207" s="141">
        <v>8573.85858</v>
      </c>
      <c r="AA207" s="139">
        <f t="shared" si="36"/>
        <v>94.18138156940802</v>
      </c>
    </row>
    <row r="208" spans="1:27" ht="63.75" outlineLevel="5" thickBot="1">
      <c r="A208" s="91" t="s">
        <v>227</v>
      </c>
      <c r="B208" s="87">
        <v>951</v>
      </c>
      <c r="C208" s="88" t="s">
        <v>55</v>
      </c>
      <c r="D208" s="88" t="s">
        <v>283</v>
      </c>
      <c r="E208" s="88" t="s">
        <v>5</v>
      </c>
      <c r="F208" s="88"/>
      <c r="G208" s="142">
        <f>G209</f>
        <v>4996.44</v>
      </c>
      <c r="H208" s="53"/>
      <c r="I208" s="44"/>
      <c r="J208" s="44"/>
      <c r="K208" s="44"/>
      <c r="L208" s="44"/>
      <c r="M208" s="44"/>
      <c r="N208" s="44"/>
      <c r="O208" s="44"/>
      <c r="P208" s="44"/>
      <c r="Q208" s="44"/>
      <c r="R208" s="44"/>
      <c r="S208" s="44"/>
      <c r="T208" s="44"/>
      <c r="U208" s="44"/>
      <c r="V208" s="44"/>
      <c r="W208" s="44"/>
      <c r="X208" s="72"/>
      <c r="Y208" s="56"/>
      <c r="Z208" s="142">
        <f>Z209</f>
        <v>4948.5812</v>
      </c>
      <c r="AA208" s="139">
        <f t="shared" si="36"/>
        <v>99.04214200510764</v>
      </c>
    </row>
    <row r="209" spans="1:27" ht="32.25" customHeight="1" outlineLevel="6" thickBot="1">
      <c r="A209" s="85" t="s">
        <v>119</v>
      </c>
      <c r="B209" s="89">
        <v>951</v>
      </c>
      <c r="C209" s="90" t="s">
        <v>55</v>
      </c>
      <c r="D209" s="90" t="s">
        <v>283</v>
      </c>
      <c r="E209" s="90" t="s">
        <v>118</v>
      </c>
      <c r="F209" s="90"/>
      <c r="G209" s="141">
        <v>4996.44</v>
      </c>
      <c r="H209" s="32">
        <f aca="true" t="shared" si="38" ref="H209:X209">H210</f>
        <v>0</v>
      </c>
      <c r="I209" s="32">
        <f t="shared" si="38"/>
        <v>0</v>
      </c>
      <c r="J209" s="32">
        <f t="shared" si="38"/>
        <v>0</v>
      </c>
      <c r="K209" s="32">
        <f t="shared" si="38"/>
        <v>0</v>
      </c>
      <c r="L209" s="32">
        <f t="shared" si="38"/>
        <v>0</v>
      </c>
      <c r="M209" s="32">
        <f t="shared" si="38"/>
        <v>0</v>
      </c>
      <c r="N209" s="32">
        <f t="shared" si="38"/>
        <v>0</v>
      </c>
      <c r="O209" s="32">
        <f t="shared" si="38"/>
        <v>0</v>
      </c>
      <c r="P209" s="32">
        <f t="shared" si="38"/>
        <v>0</v>
      </c>
      <c r="Q209" s="32">
        <f t="shared" si="38"/>
        <v>0</v>
      </c>
      <c r="R209" s="32">
        <f t="shared" si="38"/>
        <v>0</v>
      </c>
      <c r="S209" s="32">
        <f t="shared" si="38"/>
        <v>0</v>
      </c>
      <c r="T209" s="32">
        <f t="shared" si="38"/>
        <v>0</v>
      </c>
      <c r="U209" s="32">
        <f t="shared" si="38"/>
        <v>0</v>
      </c>
      <c r="V209" s="32">
        <f t="shared" si="38"/>
        <v>0</v>
      </c>
      <c r="W209" s="32">
        <f t="shared" si="38"/>
        <v>0</v>
      </c>
      <c r="X209" s="64">
        <f t="shared" si="38"/>
        <v>110.26701</v>
      </c>
      <c r="Y209" s="56">
        <f>X209/G203*100</f>
        <v>2.7583800944011454</v>
      </c>
      <c r="Z209" s="141">
        <v>4948.5812</v>
      </c>
      <c r="AA209" s="139">
        <f t="shared" si="36"/>
        <v>99.04214200510764</v>
      </c>
    </row>
    <row r="210" spans="1:27" ht="32.25" outlineLevel="4" thickBot="1">
      <c r="A210" s="145" t="s">
        <v>211</v>
      </c>
      <c r="B210" s="87">
        <v>951</v>
      </c>
      <c r="C210" s="88" t="s">
        <v>55</v>
      </c>
      <c r="D210" s="88" t="s">
        <v>284</v>
      </c>
      <c r="E210" s="88" t="s">
        <v>5</v>
      </c>
      <c r="F210" s="88"/>
      <c r="G210" s="142">
        <f>G211</f>
        <v>4500</v>
      </c>
      <c r="H210" s="34">
        <f aca="true" t="shared" si="39" ref="H210:X210">H226</f>
        <v>0</v>
      </c>
      <c r="I210" s="34">
        <f t="shared" si="39"/>
        <v>0</v>
      </c>
      <c r="J210" s="34">
        <f t="shared" si="39"/>
        <v>0</v>
      </c>
      <c r="K210" s="34">
        <f t="shared" si="39"/>
        <v>0</v>
      </c>
      <c r="L210" s="34">
        <f t="shared" si="39"/>
        <v>0</v>
      </c>
      <c r="M210" s="34">
        <f t="shared" si="39"/>
        <v>0</v>
      </c>
      <c r="N210" s="34">
        <f t="shared" si="39"/>
        <v>0</v>
      </c>
      <c r="O210" s="34">
        <f t="shared" si="39"/>
        <v>0</v>
      </c>
      <c r="P210" s="34">
        <f t="shared" si="39"/>
        <v>0</v>
      </c>
      <c r="Q210" s="34">
        <f t="shared" si="39"/>
        <v>0</v>
      </c>
      <c r="R210" s="34">
        <f t="shared" si="39"/>
        <v>0</v>
      </c>
      <c r="S210" s="34">
        <f t="shared" si="39"/>
        <v>0</v>
      </c>
      <c r="T210" s="34">
        <f t="shared" si="39"/>
        <v>0</v>
      </c>
      <c r="U210" s="34">
        <f t="shared" si="39"/>
        <v>0</v>
      </c>
      <c r="V210" s="34">
        <f t="shared" si="39"/>
        <v>0</v>
      </c>
      <c r="W210" s="34">
        <f t="shared" si="39"/>
        <v>0</v>
      </c>
      <c r="X210" s="65">
        <f t="shared" si="39"/>
        <v>110.26701</v>
      </c>
      <c r="Y210" s="56">
        <f>X210/G204*100</f>
        <v>2.7583800944011454</v>
      </c>
      <c r="Z210" s="142">
        <f>Z211</f>
        <v>4500</v>
      </c>
      <c r="AA210" s="139">
        <f t="shared" si="36"/>
        <v>100</v>
      </c>
    </row>
    <row r="211" spans="1:27" ht="32.25" outlineLevel="4" thickBot="1">
      <c r="A211" s="5" t="s">
        <v>100</v>
      </c>
      <c r="B211" s="21">
        <v>951</v>
      </c>
      <c r="C211" s="6" t="s">
        <v>55</v>
      </c>
      <c r="D211" s="6" t="s">
        <v>284</v>
      </c>
      <c r="E211" s="6" t="s">
        <v>95</v>
      </c>
      <c r="F211" s="6"/>
      <c r="G211" s="146">
        <f>G212</f>
        <v>4500</v>
      </c>
      <c r="H211" s="53"/>
      <c r="I211" s="44"/>
      <c r="J211" s="44"/>
      <c r="K211" s="44"/>
      <c r="L211" s="44"/>
      <c r="M211" s="44"/>
      <c r="N211" s="44"/>
      <c r="O211" s="44"/>
      <c r="P211" s="44"/>
      <c r="Q211" s="44"/>
      <c r="R211" s="44"/>
      <c r="S211" s="44"/>
      <c r="T211" s="44"/>
      <c r="U211" s="44"/>
      <c r="V211" s="44"/>
      <c r="W211" s="44"/>
      <c r="X211" s="79"/>
      <c r="Y211" s="56"/>
      <c r="Z211" s="146">
        <f>Z212</f>
        <v>4500</v>
      </c>
      <c r="AA211" s="139">
        <f t="shared" si="36"/>
        <v>100</v>
      </c>
    </row>
    <row r="212" spans="1:27" ht="32.25" outlineLevel="4" thickBot="1">
      <c r="A212" s="85" t="s">
        <v>101</v>
      </c>
      <c r="B212" s="89">
        <v>951</v>
      </c>
      <c r="C212" s="90" t="s">
        <v>55</v>
      </c>
      <c r="D212" s="90" t="s">
        <v>284</v>
      </c>
      <c r="E212" s="90" t="s">
        <v>96</v>
      </c>
      <c r="F212" s="90"/>
      <c r="G212" s="141">
        <v>4500</v>
      </c>
      <c r="H212" s="53"/>
      <c r="I212" s="44"/>
      <c r="J212" s="44"/>
      <c r="K212" s="44"/>
      <c r="L212" s="44"/>
      <c r="M212" s="44"/>
      <c r="N212" s="44"/>
      <c r="O212" s="44"/>
      <c r="P212" s="44"/>
      <c r="Q212" s="44"/>
      <c r="R212" s="44"/>
      <c r="S212" s="44"/>
      <c r="T212" s="44"/>
      <c r="U212" s="44"/>
      <c r="V212" s="44"/>
      <c r="W212" s="44"/>
      <c r="X212" s="79"/>
      <c r="Y212" s="56"/>
      <c r="Z212" s="141">
        <v>4500</v>
      </c>
      <c r="AA212" s="139">
        <f t="shared" si="36"/>
        <v>100</v>
      </c>
    </row>
    <row r="213" spans="1:27" ht="48" outlineLevel="4" thickBot="1">
      <c r="A213" s="8" t="s">
        <v>389</v>
      </c>
      <c r="B213" s="19">
        <v>951</v>
      </c>
      <c r="C213" s="9" t="s">
        <v>55</v>
      </c>
      <c r="D213" s="9" t="s">
        <v>285</v>
      </c>
      <c r="E213" s="9" t="s">
        <v>5</v>
      </c>
      <c r="F213" s="9"/>
      <c r="G213" s="140">
        <f>G214+G217</f>
        <v>3105</v>
      </c>
      <c r="H213" s="53"/>
      <c r="I213" s="44"/>
      <c r="J213" s="44"/>
      <c r="K213" s="44"/>
      <c r="L213" s="44"/>
      <c r="M213" s="44"/>
      <c r="N213" s="44"/>
      <c r="O213" s="44"/>
      <c r="P213" s="44"/>
      <c r="Q213" s="44"/>
      <c r="R213" s="44"/>
      <c r="S213" s="44"/>
      <c r="T213" s="44"/>
      <c r="U213" s="44"/>
      <c r="V213" s="44"/>
      <c r="W213" s="44"/>
      <c r="X213" s="79"/>
      <c r="Y213" s="56"/>
      <c r="Z213" s="140">
        <f>Z214+Z217</f>
        <v>531.58421</v>
      </c>
      <c r="AA213" s="139">
        <f t="shared" si="36"/>
        <v>17.120264412238324</v>
      </c>
    </row>
    <row r="214" spans="1:27" ht="32.25" outlineLevel="4" thickBot="1">
      <c r="A214" s="91" t="s">
        <v>367</v>
      </c>
      <c r="B214" s="87">
        <v>951</v>
      </c>
      <c r="C214" s="88" t="s">
        <v>55</v>
      </c>
      <c r="D214" s="88" t="s">
        <v>291</v>
      </c>
      <c r="E214" s="88" t="s">
        <v>5</v>
      </c>
      <c r="F214" s="88"/>
      <c r="G214" s="142">
        <f>G215</f>
        <v>621</v>
      </c>
      <c r="H214" s="53"/>
      <c r="I214" s="44"/>
      <c r="J214" s="44"/>
      <c r="K214" s="44"/>
      <c r="L214" s="44"/>
      <c r="M214" s="44"/>
      <c r="N214" s="44"/>
      <c r="O214" s="44"/>
      <c r="P214" s="44"/>
      <c r="Q214" s="44"/>
      <c r="R214" s="44"/>
      <c r="S214" s="44"/>
      <c r="T214" s="44"/>
      <c r="U214" s="44"/>
      <c r="V214" s="44"/>
      <c r="W214" s="44"/>
      <c r="X214" s="79"/>
      <c r="Y214" s="56"/>
      <c r="Z214" s="142">
        <f>Z215</f>
        <v>106.31684</v>
      </c>
      <c r="AA214" s="139">
        <f t="shared" si="36"/>
        <v>17.120264090177134</v>
      </c>
    </row>
    <row r="215" spans="1:27" ht="48" outlineLevel="4" thickBot="1">
      <c r="A215" s="5" t="s">
        <v>159</v>
      </c>
      <c r="B215" s="21">
        <v>951</v>
      </c>
      <c r="C215" s="6" t="s">
        <v>55</v>
      </c>
      <c r="D215" s="6" t="s">
        <v>291</v>
      </c>
      <c r="E215" s="6" t="s">
        <v>95</v>
      </c>
      <c r="F215" s="6"/>
      <c r="G215" s="146">
        <f>G216</f>
        <v>621</v>
      </c>
      <c r="H215" s="53"/>
      <c r="I215" s="44"/>
      <c r="J215" s="44"/>
      <c r="K215" s="44"/>
      <c r="L215" s="44"/>
      <c r="M215" s="44"/>
      <c r="N215" s="44"/>
      <c r="O215" s="44"/>
      <c r="P215" s="44"/>
      <c r="Q215" s="44"/>
      <c r="R215" s="44"/>
      <c r="S215" s="44"/>
      <c r="T215" s="44"/>
      <c r="U215" s="44"/>
      <c r="V215" s="44"/>
      <c r="W215" s="44"/>
      <c r="X215" s="79"/>
      <c r="Y215" s="56"/>
      <c r="Z215" s="146">
        <f>Z216</f>
        <v>106.31684</v>
      </c>
      <c r="AA215" s="139">
        <f t="shared" si="36"/>
        <v>17.120264090177134</v>
      </c>
    </row>
    <row r="216" spans="1:27" ht="32.25" outlineLevel="4" thickBot="1">
      <c r="A216" s="85" t="s">
        <v>100</v>
      </c>
      <c r="B216" s="89">
        <v>951</v>
      </c>
      <c r="C216" s="90" t="s">
        <v>55</v>
      </c>
      <c r="D216" s="90" t="s">
        <v>291</v>
      </c>
      <c r="E216" s="90" t="s">
        <v>96</v>
      </c>
      <c r="F216" s="90"/>
      <c r="G216" s="141">
        <v>621</v>
      </c>
      <c r="H216" s="53"/>
      <c r="I216" s="44"/>
      <c r="J216" s="44"/>
      <c r="K216" s="44"/>
      <c r="L216" s="44"/>
      <c r="M216" s="44"/>
      <c r="N216" s="44"/>
      <c r="O216" s="44"/>
      <c r="P216" s="44"/>
      <c r="Q216" s="44"/>
      <c r="R216" s="44"/>
      <c r="S216" s="44"/>
      <c r="T216" s="44"/>
      <c r="U216" s="44"/>
      <c r="V216" s="44"/>
      <c r="W216" s="44"/>
      <c r="X216" s="79"/>
      <c r="Y216" s="56"/>
      <c r="Z216" s="95">
        <v>106.31684</v>
      </c>
      <c r="AA216" s="139">
        <f t="shared" si="36"/>
        <v>17.120264090177134</v>
      </c>
    </row>
    <row r="217" spans="1:27" ht="95.25" outlineLevel="4" thickBot="1">
      <c r="A217" s="145" t="s">
        <v>210</v>
      </c>
      <c r="B217" s="87">
        <v>951</v>
      </c>
      <c r="C217" s="88" t="s">
        <v>55</v>
      </c>
      <c r="D217" s="88" t="s">
        <v>286</v>
      </c>
      <c r="E217" s="88" t="s">
        <v>5</v>
      </c>
      <c r="F217" s="88"/>
      <c r="G217" s="142">
        <f>G218</f>
        <v>2484</v>
      </c>
      <c r="H217" s="53"/>
      <c r="I217" s="44"/>
      <c r="J217" s="44"/>
      <c r="K217" s="44"/>
      <c r="L217" s="44"/>
      <c r="M217" s="44"/>
      <c r="N217" s="44"/>
      <c r="O217" s="44"/>
      <c r="P217" s="44"/>
      <c r="Q217" s="44"/>
      <c r="R217" s="44"/>
      <c r="S217" s="44"/>
      <c r="T217" s="44"/>
      <c r="U217" s="44"/>
      <c r="V217" s="44"/>
      <c r="W217" s="44"/>
      <c r="X217" s="79"/>
      <c r="Y217" s="56"/>
      <c r="Z217" s="142">
        <f>Z218</f>
        <v>425.26737</v>
      </c>
      <c r="AA217" s="139">
        <f t="shared" si="36"/>
        <v>17.120264492753623</v>
      </c>
    </row>
    <row r="218" spans="1:27" ht="32.25" outlineLevel="4" thickBot="1">
      <c r="A218" s="5" t="s">
        <v>100</v>
      </c>
      <c r="B218" s="21">
        <v>951</v>
      </c>
      <c r="C218" s="6" t="s">
        <v>55</v>
      </c>
      <c r="D218" s="6" t="s">
        <v>286</v>
      </c>
      <c r="E218" s="6" t="s">
        <v>95</v>
      </c>
      <c r="F218" s="6"/>
      <c r="G218" s="146">
        <f>G219</f>
        <v>2484</v>
      </c>
      <c r="H218" s="53"/>
      <c r="I218" s="44"/>
      <c r="J218" s="44"/>
      <c r="K218" s="44"/>
      <c r="L218" s="44"/>
      <c r="M218" s="44"/>
      <c r="N218" s="44"/>
      <c r="O218" s="44"/>
      <c r="P218" s="44"/>
      <c r="Q218" s="44"/>
      <c r="R218" s="44"/>
      <c r="S218" s="44"/>
      <c r="T218" s="44"/>
      <c r="U218" s="44"/>
      <c r="V218" s="44"/>
      <c r="W218" s="44"/>
      <c r="X218" s="79"/>
      <c r="Y218" s="56"/>
      <c r="Z218" s="146">
        <f>Z219</f>
        <v>425.26737</v>
      </c>
      <c r="AA218" s="139">
        <f t="shared" si="36"/>
        <v>17.120264492753623</v>
      </c>
    </row>
    <row r="219" spans="1:27" ht="32.25" outlineLevel="4" thickBot="1">
      <c r="A219" s="85" t="s">
        <v>101</v>
      </c>
      <c r="B219" s="89">
        <v>951</v>
      </c>
      <c r="C219" s="90" t="s">
        <v>55</v>
      </c>
      <c r="D219" s="90" t="s">
        <v>286</v>
      </c>
      <c r="E219" s="90" t="s">
        <v>96</v>
      </c>
      <c r="F219" s="90"/>
      <c r="G219" s="141">
        <v>2484</v>
      </c>
      <c r="H219" s="53"/>
      <c r="I219" s="44"/>
      <c r="J219" s="44"/>
      <c r="K219" s="44"/>
      <c r="L219" s="44"/>
      <c r="M219" s="44"/>
      <c r="N219" s="44"/>
      <c r="O219" s="44"/>
      <c r="P219" s="44"/>
      <c r="Q219" s="44"/>
      <c r="R219" s="44"/>
      <c r="S219" s="44"/>
      <c r="T219" s="44"/>
      <c r="U219" s="44"/>
      <c r="V219" s="44"/>
      <c r="W219" s="44"/>
      <c r="X219" s="79"/>
      <c r="Y219" s="56"/>
      <c r="Z219" s="141">
        <v>425.26737</v>
      </c>
      <c r="AA219" s="139">
        <f t="shared" si="36"/>
        <v>17.120264492753623</v>
      </c>
    </row>
    <row r="220" spans="1:27" ht="19.5" outlineLevel="4" thickBot="1">
      <c r="A220" s="8" t="s">
        <v>32</v>
      </c>
      <c r="B220" s="19">
        <v>951</v>
      </c>
      <c r="C220" s="9" t="s">
        <v>11</v>
      </c>
      <c r="D220" s="9" t="s">
        <v>250</v>
      </c>
      <c r="E220" s="9" t="s">
        <v>5</v>
      </c>
      <c r="F220" s="9"/>
      <c r="G220" s="140">
        <f>G221+G226</f>
        <v>620.6601499999999</v>
      </c>
      <c r="H220" s="53"/>
      <c r="I220" s="44"/>
      <c r="J220" s="44"/>
      <c r="K220" s="44"/>
      <c r="L220" s="44"/>
      <c r="M220" s="44"/>
      <c r="N220" s="44"/>
      <c r="O220" s="44"/>
      <c r="P220" s="44"/>
      <c r="Q220" s="44"/>
      <c r="R220" s="44"/>
      <c r="S220" s="44"/>
      <c r="T220" s="44"/>
      <c r="U220" s="44"/>
      <c r="V220" s="44"/>
      <c r="W220" s="44"/>
      <c r="X220" s="79"/>
      <c r="Y220" s="56"/>
      <c r="Z220" s="140">
        <f>Z221+Z226</f>
        <v>617.6482599999999</v>
      </c>
      <c r="AA220" s="139">
        <f t="shared" si="36"/>
        <v>99.51472798761125</v>
      </c>
    </row>
    <row r="221" spans="1:27" ht="32.25" outlineLevel="4" thickBot="1">
      <c r="A221" s="109" t="s">
        <v>136</v>
      </c>
      <c r="B221" s="19">
        <v>951</v>
      </c>
      <c r="C221" s="9" t="s">
        <v>11</v>
      </c>
      <c r="D221" s="9" t="s">
        <v>251</v>
      </c>
      <c r="E221" s="9" t="s">
        <v>5</v>
      </c>
      <c r="F221" s="9"/>
      <c r="G221" s="140">
        <f>G222</f>
        <v>220.66015</v>
      </c>
      <c r="H221" s="53"/>
      <c r="I221" s="44"/>
      <c r="J221" s="44"/>
      <c r="K221" s="44"/>
      <c r="L221" s="44"/>
      <c r="M221" s="44"/>
      <c r="N221" s="44"/>
      <c r="O221" s="44"/>
      <c r="P221" s="44"/>
      <c r="Q221" s="44"/>
      <c r="R221" s="44"/>
      <c r="S221" s="44"/>
      <c r="T221" s="44"/>
      <c r="U221" s="44"/>
      <c r="V221" s="44"/>
      <c r="W221" s="44"/>
      <c r="X221" s="79"/>
      <c r="Y221" s="56"/>
      <c r="Z221" s="140">
        <f>Z222</f>
        <v>217.64826</v>
      </c>
      <c r="AA221" s="139">
        <f t="shared" si="36"/>
        <v>98.63505485698256</v>
      </c>
    </row>
    <row r="222" spans="1:27" ht="32.25" outlineLevel="4" thickBot="1">
      <c r="A222" s="109" t="s">
        <v>137</v>
      </c>
      <c r="B222" s="19">
        <v>951</v>
      </c>
      <c r="C222" s="9" t="s">
        <v>11</v>
      </c>
      <c r="D222" s="9" t="s">
        <v>251</v>
      </c>
      <c r="E222" s="9" t="s">
        <v>5</v>
      </c>
      <c r="F222" s="9"/>
      <c r="G222" s="140">
        <f>G223</f>
        <v>220.66015</v>
      </c>
      <c r="H222" s="53"/>
      <c r="I222" s="44"/>
      <c r="J222" s="44"/>
      <c r="K222" s="44"/>
      <c r="L222" s="44"/>
      <c r="M222" s="44"/>
      <c r="N222" s="44"/>
      <c r="O222" s="44"/>
      <c r="P222" s="44"/>
      <c r="Q222" s="44"/>
      <c r="R222" s="44"/>
      <c r="S222" s="44"/>
      <c r="T222" s="44"/>
      <c r="U222" s="44"/>
      <c r="V222" s="44"/>
      <c r="W222" s="44"/>
      <c r="X222" s="79"/>
      <c r="Y222" s="56"/>
      <c r="Z222" s="140">
        <f>Z223</f>
        <v>217.64826</v>
      </c>
      <c r="AA222" s="139">
        <f t="shared" si="36"/>
        <v>98.63505485698256</v>
      </c>
    </row>
    <row r="223" spans="1:27" ht="48" outlineLevel="4" thickBot="1">
      <c r="A223" s="111" t="s">
        <v>156</v>
      </c>
      <c r="B223" s="87">
        <v>951</v>
      </c>
      <c r="C223" s="104" t="s">
        <v>11</v>
      </c>
      <c r="D223" s="104" t="s">
        <v>287</v>
      </c>
      <c r="E223" s="104" t="s">
        <v>5</v>
      </c>
      <c r="F223" s="104"/>
      <c r="G223" s="148">
        <f>G224</f>
        <v>220.66015</v>
      </c>
      <c r="H223" s="53"/>
      <c r="I223" s="44"/>
      <c r="J223" s="44"/>
      <c r="K223" s="44"/>
      <c r="L223" s="44"/>
      <c r="M223" s="44"/>
      <c r="N223" s="44"/>
      <c r="O223" s="44"/>
      <c r="P223" s="44"/>
      <c r="Q223" s="44"/>
      <c r="R223" s="44"/>
      <c r="S223" s="44"/>
      <c r="T223" s="44"/>
      <c r="U223" s="44"/>
      <c r="V223" s="44"/>
      <c r="W223" s="44"/>
      <c r="X223" s="79"/>
      <c r="Y223" s="56"/>
      <c r="Z223" s="148">
        <f>Z224</f>
        <v>217.64826</v>
      </c>
      <c r="AA223" s="139">
        <f t="shared" si="36"/>
        <v>98.63505485698256</v>
      </c>
    </row>
    <row r="224" spans="1:27" ht="32.25" outlineLevel="4" thickBot="1">
      <c r="A224" s="5" t="s">
        <v>100</v>
      </c>
      <c r="B224" s="21">
        <v>951</v>
      </c>
      <c r="C224" s="6" t="s">
        <v>11</v>
      </c>
      <c r="D224" s="6" t="s">
        <v>287</v>
      </c>
      <c r="E224" s="6" t="s">
        <v>95</v>
      </c>
      <c r="F224" s="6"/>
      <c r="G224" s="146">
        <f>G225</f>
        <v>220.66015</v>
      </c>
      <c r="H224" s="53"/>
      <c r="I224" s="44"/>
      <c r="J224" s="44"/>
      <c r="K224" s="44"/>
      <c r="L224" s="44"/>
      <c r="M224" s="44"/>
      <c r="N224" s="44"/>
      <c r="O224" s="44"/>
      <c r="P224" s="44"/>
      <c r="Q224" s="44"/>
      <c r="R224" s="44"/>
      <c r="S224" s="44"/>
      <c r="T224" s="44"/>
      <c r="U224" s="44"/>
      <c r="V224" s="44"/>
      <c r="W224" s="44"/>
      <c r="X224" s="79"/>
      <c r="Y224" s="56"/>
      <c r="Z224" s="146">
        <f>Z225</f>
        <v>217.64826</v>
      </c>
      <c r="AA224" s="139">
        <f t="shared" si="36"/>
        <v>98.63505485698256</v>
      </c>
    </row>
    <row r="225" spans="1:27" ht="32.25" outlineLevel="4" thickBot="1">
      <c r="A225" s="85" t="s">
        <v>101</v>
      </c>
      <c r="B225" s="89">
        <v>951</v>
      </c>
      <c r="C225" s="90" t="s">
        <v>11</v>
      </c>
      <c r="D225" s="90" t="s">
        <v>287</v>
      </c>
      <c r="E225" s="90" t="s">
        <v>96</v>
      </c>
      <c r="F225" s="90"/>
      <c r="G225" s="141">
        <v>220.66015</v>
      </c>
      <c r="H225" s="53"/>
      <c r="I225" s="44"/>
      <c r="J225" s="44"/>
      <c r="K225" s="44"/>
      <c r="L225" s="44"/>
      <c r="M225" s="44"/>
      <c r="N225" s="44"/>
      <c r="O225" s="44"/>
      <c r="P225" s="44"/>
      <c r="Q225" s="44"/>
      <c r="R225" s="44"/>
      <c r="S225" s="44"/>
      <c r="T225" s="44"/>
      <c r="U225" s="44"/>
      <c r="V225" s="44"/>
      <c r="W225" s="44"/>
      <c r="X225" s="79"/>
      <c r="Y225" s="56"/>
      <c r="Z225" s="141">
        <v>217.64826</v>
      </c>
      <c r="AA225" s="139">
        <f t="shared" si="36"/>
        <v>98.63505485698256</v>
      </c>
    </row>
    <row r="226" spans="1:27" ht="19.5" outlineLevel="5" thickBot="1">
      <c r="A226" s="13" t="s">
        <v>146</v>
      </c>
      <c r="B226" s="19">
        <v>951</v>
      </c>
      <c r="C226" s="9" t="s">
        <v>11</v>
      </c>
      <c r="D226" s="9" t="s">
        <v>250</v>
      </c>
      <c r="E226" s="9" t="s">
        <v>5</v>
      </c>
      <c r="F226" s="9"/>
      <c r="G226" s="140">
        <f>G227+G234</f>
        <v>400</v>
      </c>
      <c r="H226" s="26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44"/>
      <c r="X226" s="62">
        <v>110.26701</v>
      </c>
      <c r="Y226" s="56">
        <f>X226/G220*100</f>
        <v>17.766085030592023</v>
      </c>
      <c r="Z226" s="140">
        <f>Z227+Z234</f>
        <v>400</v>
      </c>
      <c r="AA226" s="139">
        <f t="shared" si="36"/>
        <v>100</v>
      </c>
    </row>
    <row r="227" spans="1:27" ht="48" outlineLevel="5" thickBot="1">
      <c r="A227" s="91" t="s">
        <v>390</v>
      </c>
      <c r="B227" s="87">
        <v>951</v>
      </c>
      <c r="C227" s="88" t="s">
        <v>11</v>
      </c>
      <c r="D227" s="88" t="s">
        <v>288</v>
      </c>
      <c r="E227" s="88" t="s">
        <v>5</v>
      </c>
      <c r="F227" s="88"/>
      <c r="G227" s="142">
        <f>G228+G231+G233+G232</f>
        <v>400</v>
      </c>
      <c r="H227" s="26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44"/>
      <c r="X227" s="62"/>
      <c r="Y227" s="56"/>
      <c r="Z227" s="142">
        <f>Z228+Z231+Z233+Z232</f>
        <v>400</v>
      </c>
      <c r="AA227" s="139">
        <f t="shared" si="36"/>
        <v>100</v>
      </c>
    </row>
    <row r="228" spans="1:27" ht="48" outlineLevel="5" thickBot="1">
      <c r="A228" s="5" t="s">
        <v>157</v>
      </c>
      <c r="B228" s="21">
        <v>951</v>
      </c>
      <c r="C228" s="6" t="s">
        <v>11</v>
      </c>
      <c r="D228" s="6" t="s">
        <v>289</v>
      </c>
      <c r="E228" s="6" t="s">
        <v>5</v>
      </c>
      <c r="F228" s="6"/>
      <c r="G228" s="146">
        <f>G229</f>
        <v>50</v>
      </c>
      <c r="H228" s="31">
        <f aca="true" t="shared" si="40" ref="H228:X228">H229</f>
        <v>0</v>
      </c>
      <c r="I228" s="31">
        <f t="shared" si="40"/>
        <v>0</v>
      </c>
      <c r="J228" s="31">
        <f t="shared" si="40"/>
        <v>0</v>
      </c>
      <c r="K228" s="31">
        <f t="shared" si="40"/>
        <v>0</v>
      </c>
      <c r="L228" s="31">
        <f t="shared" si="40"/>
        <v>0</v>
      </c>
      <c r="M228" s="31">
        <f t="shared" si="40"/>
        <v>0</v>
      </c>
      <c r="N228" s="31">
        <f t="shared" si="40"/>
        <v>0</v>
      </c>
      <c r="O228" s="31">
        <f t="shared" si="40"/>
        <v>0</v>
      </c>
      <c r="P228" s="31">
        <f t="shared" si="40"/>
        <v>0</v>
      </c>
      <c r="Q228" s="31">
        <f t="shared" si="40"/>
        <v>0</v>
      </c>
      <c r="R228" s="31">
        <f t="shared" si="40"/>
        <v>0</v>
      </c>
      <c r="S228" s="31">
        <f t="shared" si="40"/>
        <v>0</v>
      </c>
      <c r="T228" s="31">
        <f t="shared" si="40"/>
        <v>0</v>
      </c>
      <c r="U228" s="31">
        <f t="shared" si="40"/>
        <v>0</v>
      </c>
      <c r="V228" s="31">
        <f t="shared" si="40"/>
        <v>0</v>
      </c>
      <c r="W228" s="31">
        <f t="shared" si="40"/>
        <v>0</v>
      </c>
      <c r="X228" s="63">
        <f t="shared" si="40"/>
        <v>2639.87191</v>
      </c>
      <c r="Y228" s="56">
        <f>X228/G222*100</f>
        <v>1196.351905860664</v>
      </c>
      <c r="Z228" s="146">
        <f>Z229</f>
        <v>50</v>
      </c>
      <c r="AA228" s="139">
        <f t="shared" si="36"/>
        <v>100</v>
      </c>
    </row>
    <row r="229" spans="1:27" ht="32.25" outlineLevel="5" thickBot="1">
      <c r="A229" s="85" t="s">
        <v>100</v>
      </c>
      <c r="B229" s="89">
        <v>951</v>
      </c>
      <c r="C229" s="90" t="s">
        <v>11</v>
      </c>
      <c r="D229" s="90" t="s">
        <v>289</v>
      </c>
      <c r="E229" s="90" t="s">
        <v>95</v>
      </c>
      <c r="F229" s="90"/>
      <c r="G229" s="141">
        <f>G230</f>
        <v>50</v>
      </c>
      <c r="H229" s="26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44"/>
      <c r="X229" s="62">
        <v>2639.87191</v>
      </c>
      <c r="Y229" s="56">
        <f>X229/G223*100</f>
        <v>1196.351905860664</v>
      </c>
      <c r="Z229" s="141">
        <f>Z230</f>
        <v>50</v>
      </c>
      <c r="AA229" s="139">
        <f t="shared" si="36"/>
        <v>100</v>
      </c>
    </row>
    <row r="230" spans="1:27" ht="32.25" outlineLevel="5" thickBot="1">
      <c r="A230" s="85" t="s">
        <v>101</v>
      </c>
      <c r="B230" s="89">
        <v>951</v>
      </c>
      <c r="C230" s="90" t="s">
        <v>11</v>
      </c>
      <c r="D230" s="90" t="s">
        <v>289</v>
      </c>
      <c r="E230" s="90" t="s">
        <v>96</v>
      </c>
      <c r="F230" s="90"/>
      <c r="G230" s="141">
        <v>50</v>
      </c>
      <c r="H230" s="53"/>
      <c r="I230" s="44"/>
      <c r="J230" s="44"/>
      <c r="K230" s="44"/>
      <c r="L230" s="44"/>
      <c r="M230" s="44"/>
      <c r="N230" s="44"/>
      <c r="O230" s="44"/>
      <c r="P230" s="44"/>
      <c r="Q230" s="44"/>
      <c r="R230" s="44"/>
      <c r="S230" s="44"/>
      <c r="T230" s="44"/>
      <c r="U230" s="44"/>
      <c r="V230" s="44"/>
      <c r="W230" s="44"/>
      <c r="X230" s="72"/>
      <c r="Y230" s="56"/>
      <c r="Z230" s="141">
        <v>50</v>
      </c>
      <c r="AA230" s="139">
        <f t="shared" si="36"/>
        <v>100</v>
      </c>
    </row>
    <row r="231" spans="1:27" ht="32.25" outlineLevel="5" thickBot="1">
      <c r="A231" s="5" t="s">
        <v>158</v>
      </c>
      <c r="B231" s="21">
        <v>951</v>
      </c>
      <c r="C231" s="6" t="s">
        <v>11</v>
      </c>
      <c r="D231" s="6" t="s">
        <v>290</v>
      </c>
      <c r="E231" s="6" t="s">
        <v>117</v>
      </c>
      <c r="F231" s="6"/>
      <c r="G231" s="146">
        <v>100</v>
      </c>
      <c r="H231" s="53"/>
      <c r="I231" s="44"/>
      <c r="J231" s="44"/>
      <c r="K231" s="44"/>
      <c r="L231" s="44"/>
      <c r="M231" s="44"/>
      <c r="N231" s="44"/>
      <c r="O231" s="44"/>
      <c r="P231" s="44"/>
      <c r="Q231" s="44"/>
      <c r="R231" s="44"/>
      <c r="S231" s="44"/>
      <c r="T231" s="44"/>
      <c r="U231" s="44"/>
      <c r="V231" s="44"/>
      <c r="W231" s="44"/>
      <c r="X231" s="72"/>
      <c r="Y231" s="56"/>
      <c r="Z231" s="146">
        <v>100</v>
      </c>
      <c r="AA231" s="139">
        <f t="shared" si="36"/>
        <v>100</v>
      </c>
    </row>
    <row r="232" spans="1:27" ht="32.25" outlineLevel="5" thickBot="1">
      <c r="A232" s="5" t="s">
        <v>408</v>
      </c>
      <c r="B232" s="21">
        <v>951</v>
      </c>
      <c r="C232" s="6" t="s">
        <v>11</v>
      </c>
      <c r="D232" s="6" t="s">
        <v>407</v>
      </c>
      <c r="E232" s="6" t="s">
        <v>117</v>
      </c>
      <c r="F232" s="6"/>
      <c r="G232" s="146">
        <v>213.757</v>
      </c>
      <c r="H232" s="53"/>
      <c r="I232" s="44"/>
      <c r="J232" s="44"/>
      <c r="K232" s="44"/>
      <c r="L232" s="44"/>
      <c r="M232" s="44"/>
      <c r="N232" s="44"/>
      <c r="O232" s="44"/>
      <c r="P232" s="44"/>
      <c r="Q232" s="44"/>
      <c r="R232" s="44"/>
      <c r="S232" s="44"/>
      <c r="T232" s="44"/>
      <c r="U232" s="44"/>
      <c r="V232" s="44"/>
      <c r="W232" s="44"/>
      <c r="X232" s="72"/>
      <c r="Y232" s="56"/>
      <c r="Z232" s="146">
        <v>213.757</v>
      </c>
      <c r="AA232" s="139">
        <f t="shared" si="36"/>
        <v>100</v>
      </c>
    </row>
    <row r="233" spans="1:27" ht="32.25" outlineLevel="5" thickBot="1">
      <c r="A233" s="5" t="s">
        <v>212</v>
      </c>
      <c r="B233" s="21">
        <v>951</v>
      </c>
      <c r="C233" s="6" t="s">
        <v>11</v>
      </c>
      <c r="D233" s="6" t="s">
        <v>368</v>
      </c>
      <c r="E233" s="6" t="s">
        <v>117</v>
      </c>
      <c r="F233" s="6"/>
      <c r="G233" s="146">
        <v>36.243</v>
      </c>
      <c r="H233" s="53"/>
      <c r="I233" s="44"/>
      <c r="J233" s="44"/>
      <c r="K233" s="44"/>
      <c r="L233" s="44"/>
      <c r="M233" s="44"/>
      <c r="N233" s="44"/>
      <c r="O233" s="44"/>
      <c r="P233" s="44"/>
      <c r="Q233" s="44"/>
      <c r="R233" s="44"/>
      <c r="S233" s="44"/>
      <c r="T233" s="44"/>
      <c r="U233" s="44"/>
      <c r="V233" s="44"/>
      <c r="W233" s="44"/>
      <c r="X233" s="72"/>
      <c r="Y233" s="56"/>
      <c r="Z233" s="146">
        <v>36.243</v>
      </c>
      <c r="AA233" s="139">
        <f t="shared" si="36"/>
        <v>100</v>
      </c>
    </row>
    <row r="234" spans="1:27" ht="48" outlineLevel="5" thickBot="1">
      <c r="A234" s="91" t="s">
        <v>389</v>
      </c>
      <c r="B234" s="87">
        <v>951</v>
      </c>
      <c r="C234" s="88" t="s">
        <v>11</v>
      </c>
      <c r="D234" s="88" t="s">
        <v>285</v>
      </c>
      <c r="E234" s="88" t="s">
        <v>5</v>
      </c>
      <c r="F234" s="88"/>
      <c r="G234" s="16">
        <f>G235</f>
        <v>0</v>
      </c>
      <c r="H234" s="53"/>
      <c r="I234" s="44"/>
      <c r="J234" s="44"/>
      <c r="K234" s="44"/>
      <c r="L234" s="44"/>
      <c r="M234" s="44"/>
      <c r="N234" s="44"/>
      <c r="O234" s="44"/>
      <c r="P234" s="44"/>
      <c r="Q234" s="44"/>
      <c r="R234" s="44"/>
      <c r="S234" s="44"/>
      <c r="T234" s="44"/>
      <c r="U234" s="44"/>
      <c r="V234" s="44"/>
      <c r="W234" s="44"/>
      <c r="X234" s="72"/>
      <c r="Y234" s="56"/>
      <c r="Z234" s="16">
        <f>Z235</f>
        <v>0</v>
      </c>
      <c r="AA234" s="139">
        <v>0</v>
      </c>
    </row>
    <row r="235" spans="1:27" ht="48" outlineLevel="5" thickBot="1">
      <c r="A235" s="5" t="s">
        <v>159</v>
      </c>
      <c r="B235" s="21">
        <v>951</v>
      </c>
      <c r="C235" s="6" t="s">
        <v>11</v>
      </c>
      <c r="D235" s="6" t="s">
        <v>291</v>
      </c>
      <c r="E235" s="6" t="s">
        <v>5</v>
      </c>
      <c r="F235" s="6"/>
      <c r="G235" s="7">
        <f>G236</f>
        <v>0</v>
      </c>
      <c r="H235" s="53"/>
      <c r="I235" s="44"/>
      <c r="J235" s="44"/>
      <c r="K235" s="44"/>
      <c r="L235" s="44"/>
      <c r="M235" s="44"/>
      <c r="N235" s="44"/>
      <c r="O235" s="44"/>
      <c r="P235" s="44"/>
      <c r="Q235" s="44"/>
      <c r="R235" s="44"/>
      <c r="S235" s="44"/>
      <c r="T235" s="44"/>
      <c r="U235" s="44"/>
      <c r="V235" s="44"/>
      <c r="W235" s="44"/>
      <c r="X235" s="72"/>
      <c r="Y235" s="56"/>
      <c r="Z235" s="7">
        <f>Z236</f>
        <v>0</v>
      </c>
      <c r="AA235" s="139">
        <v>0</v>
      </c>
    </row>
    <row r="236" spans="1:27" ht="32.25" outlineLevel="5" thickBot="1">
      <c r="A236" s="85" t="s">
        <v>100</v>
      </c>
      <c r="B236" s="89">
        <v>951</v>
      </c>
      <c r="C236" s="90" t="s">
        <v>11</v>
      </c>
      <c r="D236" s="90" t="s">
        <v>291</v>
      </c>
      <c r="E236" s="90" t="s">
        <v>95</v>
      </c>
      <c r="F236" s="90"/>
      <c r="G236" s="95">
        <f>G237</f>
        <v>0</v>
      </c>
      <c r="H236" s="53"/>
      <c r="I236" s="44"/>
      <c r="J236" s="44"/>
      <c r="K236" s="44"/>
      <c r="L236" s="44"/>
      <c r="M236" s="44"/>
      <c r="N236" s="44"/>
      <c r="O236" s="44"/>
      <c r="P236" s="44"/>
      <c r="Q236" s="44"/>
      <c r="R236" s="44"/>
      <c r="S236" s="44"/>
      <c r="T236" s="44"/>
      <c r="U236" s="44"/>
      <c r="V236" s="44"/>
      <c r="W236" s="44"/>
      <c r="X236" s="72"/>
      <c r="Y236" s="56"/>
      <c r="Z236" s="95">
        <f>Z237</f>
        <v>0</v>
      </c>
      <c r="AA236" s="139">
        <v>0</v>
      </c>
    </row>
    <row r="237" spans="1:27" ht="32.25" outlineLevel="6" thickBot="1">
      <c r="A237" s="85" t="s">
        <v>101</v>
      </c>
      <c r="B237" s="89">
        <v>951</v>
      </c>
      <c r="C237" s="90" t="s">
        <v>11</v>
      </c>
      <c r="D237" s="90" t="s">
        <v>291</v>
      </c>
      <c r="E237" s="90" t="s">
        <v>96</v>
      </c>
      <c r="F237" s="90"/>
      <c r="G237" s="95">
        <v>0</v>
      </c>
      <c r="H237" s="29" t="e">
        <f>#REF!+H238</f>
        <v>#REF!</v>
      </c>
      <c r="I237" s="29" t="e">
        <f>#REF!+I238</f>
        <v>#REF!</v>
      </c>
      <c r="J237" s="29" t="e">
        <f>#REF!+J238</f>
        <v>#REF!</v>
      </c>
      <c r="K237" s="29" t="e">
        <f>#REF!+K238</f>
        <v>#REF!</v>
      </c>
      <c r="L237" s="29" t="e">
        <f>#REF!+L238</f>
        <v>#REF!</v>
      </c>
      <c r="M237" s="29" t="e">
        <f>#REF!+M238</f>
        <v>#REF!</v>
      </c>
      <c r="N237" s="29" t="e">
        <f>#REF!+N238</f>
        <v>#REF!</v>
      </c>
      <c r="O237" s="29" t="e">
        <f>#REF!+O238</f>
        <v>#REF!</v>
      </c>
      <c r="P237" s="29" t="e">
        <f>#REF!+P238</f>
        <v>#REF!</v>
      </c>
      <c r="Q237" s="29" t="e">
        <f>#REF!+Q238</f>
        <v>#REF!</v>
      </c>
      <c r="R237" s="29" t="e">
        <f>#REF!+R238</f>
        <v>#REF!</v>
      </c>
      <c r="S237" s="29" t="e">
        <f>#REF!+S238</f>
        <v>#REF!</v>
      </c>
      <c r="T237" s="29" t="e">
        <f>#REF!+T238</f>
        <v>#REF!</v>
      </c>
      <c r="U237" s="29" t="e">
        <f>#REF!+U238</f>
        <v>#REF!</v>
      </c>
      <c r="V237" s="29" t="e">
        <f>#REF!+V238</f>
        <v>#REF!</v>
      </c>
      <c r="W237" s="29" t="e">
        <f>#REF!+W238</f>
        <v>#REF!</v>
      </c>
      <c r="X237" s="70" t="e">
        <f>#REF!+X238</f>
        <v>#REF!</v>
      </c>
      <c r="Y237" s="56" t="e">
        <f>X237/G230*100</f>
        <v>#REF!</v>
      </c>
      <c r="Z237" s="95">
        <v>0</v>
      </c>
      <c r="AA237" s="139">
        <v>0</v>
      </c>
    </row>
    <row r="238" spans="1:27" ht="19.5" outlineLevel="3" thickBot="1">
      <c r="A238" s="105" t="s">
        <v>56</v>
      </c>
      <c r="B238" s="18">
        <v>951</v>
      </c>
      <c r="C238" s="39" t="s">
        <v>48</v>
      </c>
      <c r="D238" s="39" t="s">
        <v>250</v>
      </c>
      <c r="E238" s="39" t="s">
        <v>5</v>
      </c>
      <c r="F238" s="39"/>
      <c r="G238" s="159">
        <f>G259+G239+G245</f>
        <v>5289.30164</v>
      </c>
      <c r="H238" s="31">
        <f aca="true" t="shared" si="41" ref="H238:X238">H240+H285</f>
        <v>0</v>
      </c>
      <c r="I238" s="31">
        <f t="shared" si="41"/>
        <v>0</v>
      </c>
      <c r="J238" s="31">
        <f t="shared" si="41"/>
        <v>0</v>
      </c>
      <c r="K238" s="31">
        <f t="shared" si="41"/>
        <v>0</v>
      </c>
      <c r="L238" s="31">
        <f t="shared" si="41"/>
        <v>0</v>
      </c>
      <c r="M238" s="31">
        <f t="shared" si="41"/>
        <v>0</v>
      </c>
      <c r="N238" s="31">
        <f t="shared" si="41"/>
        <v>0</v>
      </c>
      <c r="O238" s="31">
        <f t="shared" si="41"/>
        <v>0</v>
      </c>
      <c r="P238" s="31">
        <f t="shared" si="41"/>
        <v>0</v>
      </c>
      <c r="Q238" s="31">
        <f t="shared" si="41"/>
        <v>0</v>
      </c>
      <c r="R238" s="31">
        <f t="shared" si="41"/>
        <v>0</v>
      </c>
      <c r="S238" s="31">
        <f t="shared" si="41"/>
        <v>0</v>
      </c>
      <c r="T238" s="31">
        <f t="shared" si="41"/>
        <v>0</v>
      </c>
      <c r="U238" s="31">
        <f t="shared" si="41"/>
        <v>0</v>
      </c>
      <c r="V238" s="31">
        <f t="shared" si="41"/>
        <v>0</v>
      </c>
      <c r="W238" s="31">
        <f t="shared" si="41"/>
        <v>0</v>
      </c>
      <c r="X238" s="63">
        <f t="shared" si="41"/>
        <v>5468.4002</v>
      </c>
      <c r="Y238" s="56">
        <f>X238/G231*100</f>
        <v>5468.4002</v>
      </c>
      <c r="Z238" s="159">
        <f>Z259+Z239+Z245</f>
        <v>4095.42192</v>
      </c>
      <c r="AA238" s="139">
        <f t="shared" si="36"/>
        <v>77.42840546337229</v>
      </c>
    </row>
    <row r="239" spans="1:27" ht="19.5" outlineLevel="3" thickBot="1">
      <c r="A239" s="77" t="s">
        <v>222</v>
      </c>
      <c r="B239" s="19">
        <v>951</v>
      </c>
      <c r="C239" s="9" t="s">
        <v>224</v>
      </c>
      <c r="D239" s="9" t="s">
        <v>250</v>
      </c>
      <c r="E239" s="9" t="s">
        <v>5</v>
      </c>
      <c r="F239" s="9"/>
      <c r="G239" s="140">
        <f>G240</f>
        <v>1553.60475</v>
      </c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63"/>
      <c r="Y239" s="56"/>
      <c r="Z239" s="140">
        <f>Z240</f>
        <v>897.0525</v>
      </c>
      <c r="AA239" s="139">
        <f t="shared" si="36"/>
        <v>57.74007191983676</v>
      </c>
    </row>
    <row r="240" spans="1:27" ht="35.25" customHeight="1" outlineLevel="3" thickBot="1">
      <c r="A240" s="109" t="s">
        <v>136</v>
      </c>
      <c r="B240" s="19">
        <v>951</v>
      </c>
      <c r="C240" s="9" t="s">
        <v>224</v>
      </c>
      <c r="D240" s="9" t="s">
        <v>251</v>
      </c>
      <c r="E240" s="9" t="s">
        <v>5</v>
      </c>
      <c r="F240" s="9"/>
      <c r="G240" s="140">
        <f>G241</f>
        <v>1553.60475</v>
      </c>
      <c r="H240" s="32">
        <f aca="true" t="shared" si="42" ref="H240:X240">H241</f>
        <v>0</v>
      </c>
      <c r="I240" s="32">
        <f t="shared" si="42"/>
        <v>0</v>
      </c>
      <c r="J240" s="32">
        <f t="shared" si="42"/>
        <v>0</v>
      </c>
      <c r="K240" s="32">
        <f t="shared" si="42"/>
        <v>0</v>
      </c>
      <c r="L240" s="32">
        <f t="shared" si="42"/>
        <v>0</v>
      </c>
      <c r="M240" s="32">
        <f t="shared" si="42"/>
        <v>0</v>
      </c>
      <c r="N240" s="32">
        <f t="shared" si="42"/>
        <v>0</v>
      </c>
      <c r="O240" s="32">
        <f t="shared" si="42"/>
        <v>0</v>
      </c>
      <c r="P240" s="32">
        <f t="shared" si="42"/>
        <v>0</v>
      </c>
      <c r="Q240" s="32">
        <f t="shared" si="42"/>
        <v>0</v>
      </c>
      <c r="R240" s="32">
        <f t="shared" si="42"/>
        <v>0</v>
      </c>
      <c r="S240" s="32">
        <f t="shared" si="42"/>
        <v>0</v>
      </c>
      <c r="T240" s="32">
        <f t="shared" si="42"/>
        <v>0</v>
      </c>
      <c r="U240" s="32">
        <f t="shared" si="42"/>
        <v>0</v>
      </c>
      <c r="V240" s="32">
        <f t="shared" si="42"/>
        <v>0</v>
      </c>
      <c r="W240" s="32">
        <f t="shared" si="42"/>
        <v>0</v>
      </c>
      <c r="X240" s="64">
        <f t="shared" si="42"/>
        <v>468.4002</v>
      </c>
      <c r="Y240" s="56" t="e">
        <f>X240/G234*100</f>
        <v>#DIV/0!</v>
      </c>
      <c r="Z240" s="140">
        <f>Z241</f>
        <v>897.0525</v>
      </c>
      <c r="AA240" s="139">
        <f t="shared" si="36"/>
        <v>57.74007191983676</v>
      </c>
    </row>
    <row r="241" spans="1:27" ht="32.25" outlineLevel="5" thickBot="1">
      <c r="A241" s="109" t="s">
        <v>137</v>
      </c>
      <c r="B241" s="19">
        <v>951</v>
      </c>
      <c r="C241" s="9" t="s">
        <v>224</v>
      </c>
      <c r="D241" s="9" t="s">
        <v>252</v>
      </c>
      <c r="E241" s="9" t="s">
        <v>5</v>
      </c>
      <c r="F241" s="9"/>
      <c r="G241" s="140">
        <f>G242</f>
        <v>1553.60475</v>
      </c>
      <c r="H241" s="26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44"/>
      <c r="X241" s="62">
        <v>468.4002</v>
      </c>
      <c r="Y241" s="56" t="e">
        <f>X241/G235*100</f>
        <v>#DIV/0!</v>
      </c>
      <c r="Z241" s="140">
        <f>Z242</f>
        <v>897.0525</v>
      </c>
      <c r="AA241" s="139">
        <f t="shared" si="36"/>
        <v>57.74007191983676</v>
      </c>
    </row>
    <row r="242" spans="1:27" ht="19.5" outlineLevel="5" thickBot="1">
      <c r="A242" s="147" t="s">
        <v>223</v>
      </c>
      <c r="B242" s="87">
        <v>951</v>
      </c>
      <c r="C242" s="88" t="s">
        <v>224</v>
      </c>
      <c r="D242" s="88" t="s">
        <v>292</v>
      </c>
      <c r="E242" s="88" t="s">
        <v>5</v>
      </c>
      <c r="F242" s="88"/>
      <c r="G242" s="142">
        <f>G243</f>
        <v>1553.60475</v>
      </c>
      <c r="H242" s="53"/>
      <c r="I242" s="44"/>
      <c r="J242" s="44"/>
      <c r="K242" s="44"/>
      <c r="L242" s="44"/>
      <c r="M242" s="44"/>
      <c r="N242" s="44"/>
      <c r="O242" s="44"/>
      <c r="P242" s="44"/>
      <c r="Q242" s="44"/>
      <c r="R242" s="44"/>
      <c r="S242" s="44"/>
      <c r="T242" s="44"/>
      <c r="U242" s="44"/>
      <c r="V242" s="44"/>
      <c r="W242" s="44"/>
      <c r="X242" s="72"/>
      <c r="Y242" s="56"/>
      <c r="Z242" s="142">
        <f>Z243</f>
        <v>897.0525</v>
      </c>
      <c r="AA242" s="139">
        <f t="shared" si="36"/>
        <v>57.74007191983676</v>
      </c>
    </row>
    <row r="243" spans="1:27" ht="32.25" outlineLevel="5" thickBot="1">
      <c r="A243" s="5" t="s">
        <v>100</v>
      </c>
      <c r="B243" s="21">
        <v>951</v>
      </c>
      <c r="C243" s="6" t="s">
        <v>224</v>
      </c>
      <c r="D243" s="6" t="s">
        <v>292</v>
      </c>
      <c r="E243" s="6" t="s">
        <v>95</v>
      </c>
      <c r="F243" s="6"/>
      <c r="G243" s="146">
        <f>G244</f>
        <v>1553.60475</v>
      </c>
      <c r="H243" s="53"/>
      <c r="I243" s="44"/>
      <c r="J243" s="44"/>
      <c r="K243" s="44"/>
      <c r="L243" s="44"/>
      <c r="M243" s="44"/>
      <c r="N243" s="44"/>
      <c r="O243" s="44"/>
      <c r="P243" s="44"/>
      <c r="Q243" s="44"/>
      <c r="R243" s="44"/>
      <c r="S243" s="44"/>
      <c r="T243" s="44"/>
      <c r="U243" s="44"/>
      <c r="V243" s="44"/>
      <c r="W243" s="44"/>
      <c r="X243" s="72"/>
      <c r="Y243" s="56"/>
      <c r="Z243" s="146">
        <f>Z244</f>
        <v>897.0525</v>
      </c>
      <c r="AA243" s="139">
        <f t="shared" si="36"/>
        <v>57.74007191983676</v>
      </c>
    </row>
    <row r="244" spans="1:27" ht="32.25" outlineLevel="5" thickBot="1">
      <c r="A244" s="85" t="s">
        <v>101</v>
      </c>
      <c r="B244" s="89">
        <v>951</v>
      </c>
      <c r="C244" s="90" t="s">
        <v>224</v>
      </c>
      <c r="D244" s="90" t="s">
        <v>292</v>
      </c>
      <c r="E244" s="90" t="s">
        <v>96</v>
      </c>
      <c r="F244" s="90"/>
      <c r="G244" s="141">
        <v>1553.60475</v>
      </c>
      <c r="H244" s="53"/>
      <c r="I244" s="44"/>
      <c r="J244" s="44"/>
      <c r="K244" s="44"/>
      <c r="L244" s="44"/>
      <c r="M244" s="44"/>
      <c r="N244" s="44"/>
      <c r="O244" s="44"/>
      <c r="P244" s="44"/>
      <c r="Q244" s="44"/>
      <c r="R244" s="44"/>
      <c r="S244" s="44"/>
      <c r="T244" s="44"/>
      <c r="U244" s="44"/>
      <c r="V244" s="44"/>
      <c r="W244" s="44"/>
      <c r="X244" s="72"/>
      <c r="Y244" s="56"/>
      <c r="Z244" s="141">
        <v>897.0525</v>
      </c>
      <c r="AA244" s="139">
        <f t="shared" si="36"/>
        <v>57.74007191983676</v>
      </c>
    </row>
    <row r="245" spans="1:27" ht="19.5" outlineLevel="5" thickBot="1">
      <c r="A245" s="77" t="s">
        <v>236</v>
      </c>
      <c r="B245" s="19">
        <v>951</v>
      </c>
      <c r="C245" s="9" t="s">
        <v>238</v>
      </c>
      <c r="D245" s="9" t="s">
        <v>250</v>
      </c>
      <c r="E245" s="9" t="s">
        <v>5</v>
      </c>
      <c r="F245" s="90"/>
      <c r="G245" s="140">
        <f>G250+G246</f>
        <v>3690.3468900000003</v>
      </c>
      <c r="H245" s="53"/>
      <c r="I245" s="44"/>
      <c r="J245" s="44"/>
      <c r="K245" s="44"/>
      <c r="L245" s="44"/>
      <c r="M245" s="44"/>
      <c r="N245" s="44"/>
      <c r="O245" s="44"/>
      <c r="P245" s="44"/>
      <c r="Q245" s="44"/>
      <c r="R245" s="44"/>
      <c r="S245" s="44"/>
      <c r="T245" s="44"/>
      <c r="U245" s="44"/>
      <c r="V245" s="44"/>
      <c r="W245" s="44"/>
      <c r="X245" s="72"/>
      <c r="Y245" s="56"/>
      <c r="Z245" s="140">
        <f>Z250+Z246</f>
        <v>2998.01942</v>
      </c>
      <c r="AA245" s="139">
        <f t="shared" si="36"/>
        <v>81.23950157975528</v>
      </c>
    </row>
    <row r="246" spans="1:27" ht="32.25" outlineLevel="5" thickBot="1">
      <c r="A246" s="109" t="s">
        <v>136</v>
      </c>
      <c r="B246" s="19">
        <v>951</v>
      </c>
      <c r="C246" s="9" t="s">
        <v>238</v>
      </c>
      <c r="D246" s="9" t="s">
        <v>251</v>
      </c>
      <c r="E246" s="9" t="s">
        <v>5</v>
      </c>
      <c r="F246" s="9"/>
      <c r="G246" s="140">
        <f>G247</f>
        <v>40.65392</v>
      </c>
      <c r="H246" s="53"/>
      <c r="I246" s="44"/>
      <c r="J246" s="44"/>
      <c r="K246" s="44"/>
      <c r="L246" s="44"/>
      <c r="M246" s="44"/>
      <c r="N246" s="44"/>
      <c r="O246" s="44"/>
      <c r="P246" s="44"/>
      <c r="Q246" s="44"/>
      <c r="R246" s="44"/>
      <c r="S246" s="44"/>
      <c r="T246" s="44"/>
      <c r="U246" s="44"/>
      <c r="V246" s="44"/>
      <c r="W246" s="44"/>
      <c r="X246" s="72"/>
      <c r="Y246" s="56"/>
      <c r="Z246" s="140">
        <f>Z247</f>
        <v>40.65392</v>
      </c>
      <c r="AA246" s="139">
        <f t="shared" si="36"/>
        <v>100</v>
      </c>
    </row>
    <row r="247" spans="1:27" ht="32.25" outlineLevel="5" thickBot="1">
      <c r="A247" s="109" t="s">
        <v>137</v>
      </c>
      <c r="B247" s="19">
        <v>951</v>
      </c>
      <c r="C247" s="9" t="s">
        <v>238</v>
      </c>
      <c r="D247" s="9" t="s">
        <v>252</v>
      </c>
      <c r="E247" s="9" t="s">
        <v>5</v>
      </c>
      <c r="F247" s="9"/>
      <c r="G247" s="140">
        <f>G248</f>
        <v>40.65392</v>
      </c>
      <c r="H247" s="53"/>
      <c r="I247" s="44"/>
      <c r="J247" s="44"/>
      <c r="K247" s="44"/>
      <c r="L247" s="44"/>
      <c r="M247" s="44"/>
      <c r="N247" s="44"/>
      <c r="O247" s="44"/>
      <c r="P247" s="44"/>
      <c r="Q247" s="44"/>
      <c r="R247" s="44"/>
      <c r="S247" s="44"/>
      <c r="T247" s="44"/>
      <c r="U247" s="44"/>
      <c r="V247" s="44"/>
      <c r="W247" s="44"/>
      <c r="X247" s="72"/>
      <c r="Y247" s="56"/>
      <c r="Z247" s="140">
        <f>Z248</f>
        <v>40.65392</v>
      </c>
      <c r="AA247" s="139">
        <f t="shared" si="36"/>
        <v>100</v>
      </c>
    </row>
    <row r="248" spans="1:27" ht="19.5" outlineLevel="5" thickBot="1">
      <c r="A248" s="91" t="s">
        <v>141</v>
      </c>
      <c r="B248" s="129">
        <v>951</v>
      </c>
      <c r="C248" s="88" t="s">
        <v>238</v>
      </c>
      <c r="D248" s="88" t="s">
        <v>337</v>
      </c>
      <c r="E248" s="88" t="s">
        <v>5</v>
      </c>
      <c r="F248" s="92"/>
      <c r="G248" s="142">
        <f>G249</f>
        <v>40.65392</v>
      </c>
      <c r="H248" s="53"/>
      <c r="I248" s="44"/>
      <c r="J248" s="44"/>
      <c r="K248" s="44"/>
      <c r="L248" s="44"/>
      <c r="M248" s="44"/>
      <c r="N248" s="44"/>
      <c r="O248" s="44"/>
      <c r="P248" s="44"/>
      <c r="Q248" s="44"/>
      <c r="R248" s="44"/>
      <c r="S248" s="44"/>
      <c r="T248" s="44"/>
      <c r="U248" s="44"/>
      <c r="V248" s="44"/>
      <c r="W248" s="44"/>
      <c r="X248" s="72"/>
      <c r="Y248" s="56"/>
      <c r="Z248" s="142">
        <f>Z249</f>
        <v>40.65392</v>
      </c>
      <c r="AA248" s="139">
        <f t="shared" si="36"/>
        <v>100</v>
      </c>
    </row>
    <row r="249" spans="1:27" ht="32.25" outlineLevel="5" thickBot="1">
      <c r="A249" s="5" t="s">
        <v>101</v>
      </c>
      <c r="B249" s="21">
        <v>951</v>
      </c>
      <c r="C249" s="6" t="s">
        <v>238</v>
      </c>
      <c r="D249" s="6" t="s">
        <v>337</v>
      </c>
      <c r="E249" s="6" t="s">
        <v>96</v>
      </c>
      <c r="F249" s="75"/>
      <c r="G249" s="146">
        <v>40.65392</v>
      </c>
      <c r="H249" s="53"/>
      <c r="I249" s="44"/>
      <c r="J249" s="44"/>
      <c r="K249" s="44"/>
      <c r="L249" s="44"/>
      <c r="M249" s="44"/>
      <c r="N249" s="44"/>
      <c r="O249" s="44"/>
      <c r="P249" s="44"/>
      <c r="Q249" s="44"/>
      <c r="R249" s="44"/>
      <c r="S249" s="44"/>
      <c r="T249" s="44"/>
      <c r="U249" s="44"/>
      <c r="V249" s="44"/>
      <c r="W249" s="44"/>
      <c r="X249" s="72"/>
      <c r="Y249" s="56"/>
      <c r="Z249" s="146">
        <v>40.65392</v>
      </c>
      <c r="AA249" s="139">
        <f t="shared" si="36"/>
        <v>100</v>
      </c>
    </row>
    <row r="250" spans="1:27" ht="19.5" outlineLevel="5" thickBot="1">
      <c r="A250" s="13" t="s">
        <v>160</v>
      </c>
      <c r="B250" s="19">
        <v>951</v>
      </c>
      <c r="C250" s="9" t="s">
        <v>238</v>
      </c>
      <c r="D250" s="9" t="s">
        <v>250</v>
      </c>
      <c r="E250" s="9" t="s">
        <v>5</v>
      </c>
      <c r="F250" s="90"/>
      <c r="G250" s="140">
        <f>G251</f>
        <v>3649.69297</v>
      </c>
      <c r="H250" s="53"/>
      <c r="I250" s="44"/>
      <c r="J250" s="44"/>
      <c r="K250" s="44"/>
      <c r="L250" s="44"/>
      <c r="M250" s="44"/>
      <c r="N250" s="44"/>
      <c r="O250" s="44"/>
      <c r="P250" s="44"/>
      <c r="Q250" s="44"/>
      <c r="R250" s="44"/>
      <c r="S250" s="44"/>
      <c r="T250" s="44"/>
      <c r="U250" s="44"/>
      <c r="V250" s="44"/>
      <c r="W250" s="44"/>
      <c r="X250" s="72"/>
      <c r="Y250" s="56"/>
      <c r="Z250" s="140">
        <f>Z251</f>
        <v>2957.3655</v>
      </c>
      <c r="AA250" s="139">
        <f t="shared" si="36"/>
        <v>81.03052843921826</v>
      </c>
    </row>
    <row r="251" spans="1:27" ht="48" outlineLevel="5" thickBot="1">
      <c r="A251" s="91" t="s">
        <v>391</v>
      </c>
      <c r="B251" s="87">
        <v>951</v>
      </c>
      <c r="C251" s="88" t="s">
        <v>238</v>
      </c>
      <c r="D251" s="88" t="s">
        <v>293</v>
      </c>
      <c r="E251" s="88" t="s">
        <v>5</v>
      </c>
      <c r="F251" s="88"/>
      <c r="G251" s="142">
        <f>G256+G252</f>
        <v>3649.69297</v>
      </c>
      <c r="H251" s="53"/>
      <c r="I251" s="44"/>
      <c r="J251" s="44"/>
      <c r="K251" s="44"/>
      <c r="L251" s="44"/>
      <c r="M251" s="44"/>
      <c r="N251" s="44"/>
      <c r="O251" s="44"/>
      <c r="P251" s="44"/>
      <c r="Q251" s="44"/>
      <c r="R251" s="44"/>
      <c r="S251" s="44"/>
      <c r="T251" s="44"/>
      <c r="U251" s="44"/>
      <c r="V251" s="44"/>
      <c r="W251" s="44"/>
      <c r="X251" s="72"/>
      <c r="Y251" s="56"/>
      <c r="Z251" s="142">
        <f>Z256+Z252</f>
        <v>2957.3655</v>
      </c>
      <c r="AA251" s="139">
        <f t="shared" si="36"/>
        <v>81.03052843921826</v>
      </c>
    </row>
    <row r="252" spans="1:27" ht="48" outlineLevel="5" thickBot="1">
      <c r="A252" s="5" t="s">
        <v>220</v>
      </c>
      <c r="B252" s="21">
        <v>951</v>
      </c>
      <c r="C252" s="6" t="s">
        <v>238</v>
      </c>
      <c r="D252" s="6" t="s">
        <v>294</v>
      </c>
      <c r="E252" s="6" t="s">
        <v>5</v>
      </c>
      <c r="F252" s="6"/>
      <c r="G252" s="146">
        <f>G253</f>
        <v>2377.82053</v>
      </c>
      <c r="H252" s="53"/>
      <c r="I252" s="44"/>
      <c r="J252" s="44"/>
      <c r="K252" s="44"/>
      <c r="L252" s="44"/>
      <c r="M252" s="44"/>
      <c r="N252" s="44"/>
      <c r="O252" s="44"/>
      <c r="P252" s="44"/>
      <c r="Q252" s="44"/>
      <c r="R252" s="44"/>
      <c r="S252" s="44"/>
      <c r="T252" s="44"/>
      <c r="U252" s="44"/>
      <c r="V252" s="44"/>
      <c r="W252" s="44"/>
      <c r="X252" s="72"/>
      <c r="Y252" s="56"/>
      <c r="Z252" s="146">
        <f>Z253</f>
        <v>1685.4930599999998</v>
      </c>
      <c r="AA252" s="139">
        <f t="shared" si="36"/>
        <v>70.8839476627784</v>
      </c>
    </row>
    <row r="253" spans="1:27" ht="32.25" outlineLevel="5" thickBot="1">
      <c r="A253" s="85" t="s">
        <v>100</v>
      </c>
      <c r="B253" s="89">
        <v>951</v>
      </c>
      <c r="C253" s="90" t="s">
        <v>238</v>
      </c>
      <c r="D253" s="90" t="s">
        <v>294</v>
      </c>
      <c r="E253" s="90" t="s">
        <v>95</v>
      </c>
      <c r="F253" s="90"/>
      <c r="G253" s="141">
        <f>G255+G254</f>
        <v>2377.82053</v>
      </c>
      <c r="H253" s="53"/>
      <c r="I253" s="44"/>
      <c r="J253" s="44"/>
      <c r="K253" s="44"/>
      <c r="L253" s="44"/>
      <c r="M253" s="44"/>
      <c r="N253" s="44"/>
      <c r="O253" s="44"/>
      <c r="P253" s="44"/>
      <c r="Q253" s="44"/>
      <c r="R253" s="44"/>
      <c r="S253" s="44"/>
      <c r="T253" s="44"/>
      <c r="U253" s="44"/>
      <c r="V253" s="44"/>
      <c r="W253" s="44"/>
      <c r="X253" s="72"/>
      <c r="Y253" s="56"/>
      <c r="Z253" s="141">
        <f>Z255+Z254</f>
        <v>1685.4930599999998</v>
      </c>
      <c r="AA253" s="139">
        <f t="shared" si="36"/>
        <v>70.8839476627784</v>
      </c>
    </row>
    <row r="254" spans="1:27" ht="32.25" outlineLevel="5" thickBot="1">
      <c r="A254" s="85" t="s">
        <v>410</v>
      </c>
      <c r="B254" s="89">
        <v>951</v>
      </c>
      <c r="C254" s="90" t="s">
        <v>238</v>
      </c>
      <c r="D254" s="90" t="s">
        <v>294</v>
      </c>
      <c r="E254" s="90" t="s">
        <v>409</v>
      </c>
      <c r="F254" s="90"/>
      <c r="G254" s="141">
        <f>559.4657+5</f>
        <v>564.4657</v>
      </c>
      <c r="H254" s="53"/>
      <c r="I254" s="44"/>
      <c r="J254" s="44"/>
      <c r="K254" s="44"/>
      <c r="L254" s="44"/>
      <c r="M254" s="44"/>
      <c r="N254" s="44"/>
      <c r="O254" s="44"/>
      <c r="P254" s="44"/>
      <c r="Q254" s="44"/>
      <c r="R254" s="44"/>
      <c r="S254" s="44"/>
      <c r="T254" s="44"/>
      <c r="U254" s="44"/>
      <c r="V254" s="44"/>
      <c r="W254" s="44"/>
      <c r="X254" s="72"/>
      <c r="Y254" s="56"/>
      <c r="Z254" s="141">
        <v>564.39127</v>
      </c>
      <c r="AA254" s="139">
        <f t="shared" si="36"/>
        <v>99.98681407922572</v>
      </c>
    </row>
    <row r="255" spans="1:27" ht="32.25" outlineLevel="5" thickBot="1">
      <c r="A255" s="85" t="s">
        <v>101</v>
      </c>
      <c r="B255" s="89">
        <v>951</v>
      </c>
      <c r="C255" s="90" t="s">
        <v>238</v>
      </c>
      <c r="D255" s="90" t="s">
        <v>294</v>
      </c>
      <c r="E255" s="90" t="s">
        <v>96</v>
      </c>
      <c r="F255" s="90"/>
      <c r="G255" s="141">
        <f>1818.35483-5</f>
        <v>1813.35483</v>
      </c>
      <c r="H255" s="53"/>
      <c r="I255" s="44"/>
      <c r="J255" s="44"/>
      <c r="K255" s="44"/>
      <c r="L255" s="44"/>
      <c r="M255" s="44"/>
      <c r="N255" s="44"/>
      <c r="O255" s="44"/>
      <c r="P255" s="44"/>
      <c r="Q255" s="44"/>
      <c r="R255" s="44"/>
      <c r="S255" s="44"/>
      <c r="T255" s="44"/>
      <c r="U255" s="44"/>
      <c r="V255" s="44"/>
      <c r="W255" s="44"/>
      <c r="X255" s="72"/>
      <c r="Y255" s="56"/>
      <c r="Z255" s="141">
        <v>1121.10179</v>
      </c>
      <c r="AA255" s="139">
        <f t="shared" si="36"/>
        <v>61.82473344171697</v>
      </c>
    </row>
    <row r="256" spans="1:27" ht="48" outlineLevel="5" thickBot="1">
      <c r="A256" s="5" t="s">
        <v>237</v>
      </c>
      <c r="B256" s="21">
        <v>951</v>
      </c>
      <c r="C256" s="6" t="s">
        <v>238</v>
      </c>
      <c r="D256" s="6" t="s">
        <v>295</v>
      </c>
      <c r="E256" s="6" t="s">
        <v>5</v>
      </c>
      <c r="F256" s="6"/>
      <c r="G256" s="146">
        <f>G257</f>
        <v>1271.87244</v>
      </c>
      <c r="H256" s="53"/>
      <c r="I256" s="44"/>
      <c r="J256" s="44"/>
      <c r="K256" s="44"/>
      <c r="L256" s="44"/>
      <c r="M256" s="44"/>
      <c r="N256" s="44"/>
      <c r="O256" s="44"/>
      <c r="P256" s="44"/>
      <c r="Q256" s="44"/>
      <c r="R256" s="44"/>
      <c r="S256" s="44"/>
      <c r="T256" s="44"/>
      <c r="U256" s="44"/>
      <c r="V256" s="44"/>
      <c r="W256" s="44"/>
      <c r="X256" s="72"/>
      <c r="Y256" s="56"/>
      <c r="Z256" s="146">
        <f>Z257</f>
        <v>1271.87244</v>
      </c>
      <c r="AA256" s="139">
        <f t="shared" si="36"/>
        <v>100</v>
      </c>
    </row>
    <row r="257" spans="1:27" ht="32.25" outlineLevel="5" thickBot="1">
      <c r="A257" s="85" t="s">
        <v>100</v>
      </c>
      <c r="B257" s="89">
        <v>951</v>
      </c>
      <c r="C257" s="90" t="s">
        <v>238</v>
      </c>
      <c r="D257" s="90" t="s">
        <v>295</v>
      </c>
      <c r="E257" s="90" t="s">
        <v>95</v>
      </c>
      <c r="F257" s="90"/>
      <c r="G257" s="141">
        <f>G258</f>
        <v>1271.87244</v>
      </c>
      <c r="H257" s="53"/>
      <c r="I257" s="44"/>
      <c r="J257" s="44"/>
      <c r="K257" s="44"/>
      <c r="L257" s="44"/>
      <c r="M257" s="44"/>
      <c r="N257" s="44"/>
      <c r="O257" s="44"/>
      <c r="P257" s="44"/>
      <c r="Q257" s="44"/>
      <c r="R257" s="44"/>
      <c r="S257" s="44"/>
      <c r="T257" s="44"/>
      <c r="U257" s="44"/>
      <c r="V257" s="44"/>
      <c r="W257" s="44"/>
      <c r="X257" s="72"/>
      <c r="Y257" s="56"/>
      <c r="Z257" s="141">
        <f>Z258</f>
        <v>1271.87244</v>
      </c>
      <c r="AA257" s="139">
        <f t="shared" si="36"/>
        <v>100</v>
      </c>
    </row>
    <row r="258" spans="1:27" ht="32.25" outlineLevel="5" thickBot="1">
      <c r="A258" s="85" t="s">
        <v>101</v>
      </c>
      <c r="B258" s="89">
        <v>951</v>
      </c>
      <c r="C258" s="90" t="s">
        <v>238</v>
      </c>
      <c r="D258" s="90" t="s">
        <v>295</v>
      </c>
      <c r="E258" s="90" t="s">
        <v>96</v>
      </c>
      <c r="F258" s="90"/>
      <c r="G258" s="141">
        <v>1271.87244</v>
      </c>
      <c r="H258" s="53"/>
      <c r="I258" s="44"/>
      <c r="J258" s="44"/>
      <c r="K258" s="44"/>
      <c r="L258" s="44"/>
      <c r="M258" s="44"/>
      <c r="N258" s="44"/>
      <c r="O258" s="44"/>
      <c r="P258" s="44"/>
      <c r="Q258" s="44"/>
      <c r="R258" s="44"/>
      <c r="S258" s="44"/>
      <c r="T258" s="44"/>
      <c r="U258" s="44"/>
      <c r="V258" s="44"/>
      <c r="W258" s="44"/>
      <c r="X258" s="72"/>
      <c r="Y258" s="56"/>
      <c r="Z258" s="141">
        <v>1271.87244</v>
      </c>
      <c r="AA258" s="139">
        <f t="shared" si="36"/>
        <v>100</v>
      </c>
    </row>
    <row r="259" spans="1:27" ht="32.25" outlineLevel="5" thickBot="1">
      <c r="A259" s="8" t="s">
        <v>33</v>
      </c>
      <c r="B259" s="19">
        <v>951</v>
      </c>
      <c r="C259" s="9" t="s">
        <v>12</v>
      </c>
      <c r="D259" s="9" t="s">
        <v>250</v>
      </c>
      <c r="E259" s="9" t="s">
        <v>5</v>
      </c>
      <c r="F259" s="9"/>
      <c r="G259" s="140">
        <f>G274+G260</f>
        <v>45.35</v>
      </c>
      <c r="H259" s="53"/>
      <c r="I259" s="44"/>
      <c r="J259" s="44"/>
      <c r="K259" s="44"/>
      <c r="L259" s="44"/>
      <c r="M259" s="44"/>
      <c r="N259" s="44"/>
      <c r="O259" s="44"/>
      <c r="P259" s="44"/>
      <c r="Q259" s="44"/>
      <c r="R259" s="44"/>
      <c r="S259" s="44"/>
      <c r="T259" s="44"/>
      <c r="U259" s="44"/>
      <c r="V259" s="44"/>
      <c r="W259" s="44"/>
      <c r="X259" s="72"/>
      <c r="Y259" s="56"/>
      <c r="Z259" s="140">
        <f>Z274+Z260</f>
        <v>200.35</v>
      </c>
      <c r="AA259" s="139">
        <f t="shared" si="36"/>
        <v>441.78610804851155</v>
      </c>
    </row>
    <row r="260" spans="1:27" ht="31.5" outlineLevel="5">
      <c r="A260" s="109" t="s">
        <v>136</v>
      </c>
      <c r="B260" s="19">
        <v>951</v>
      </c>
      <c r="C260" s="9" t="s">
        <v>12</v>
      </c>
      <c r="D260" s="9" t="s">
        <v>251</v>
      </c>
      <c r="E260" s="9" t="s">
        <v>5</v>
      </c>
      <c r="F260" s="9"/>
      <c r="G260" s="10">
        <f>G261</f>
        <v>45.35</v>
      </c>
      <c r="H260" s="53"/>
      <c r="I260" s="44"/>
      <c r="J260" s="44"/>
      <c r="K260" s="44"/>
      <c r="L260" s="44"/>
      <c r="M260" s="44"/>
      <c r="N260" s="44"/>
      <c r="O260" s="44"/>
      <c r="P260" s="44"/>
      <c r="Q260" s="44"/>
      <c r="R260" s="44"/>
      <c r="S260" s="44"/>
      <c r="T260" s="44"/>
      <c r="U260" s="44"/>
      <c r="V260" s="44"/>
      <c r="W260" s="44"/>
      <c r="X260" s="72"/>
      <c r="Y260" s="56"/>
      <c r="Z260" s="10">
        <f>Z261</f>
        <v>200.35</v>
      </c>
      <c r="AA260" s="139">
        <f t="shared" si="36"/>
        <v>441.78610804851155</v>
      </c>
    </row>
    <row r="261" spans="1:27" ht="32.25" outlineLevel="5" thickBot="1">
      <c r="A261" s="109" t="s">
        <v>137</v>
      </c>
      <c r="B261" s="19">
        <v>951</v>
      </c>
      <c r="C261" s="9" t="s">
        <v>12</v>
      </c>
      <c r="D261" s="9" t="s">
        <v>252</v>
      </c>
      <c r="E261" s="9" t="s">
        <v>5</v>
      </c>
      <c r="F261" s="9"/>
      <c r="G261" s="10">
        <f aca="true" t="shared" si="43" ref="G261:Y261">G262+G268+G271</f>
        <v>45.35</v>
      </c>
      <c r="H261" s="10">
        <f t="shared" si="43"/>
        <v>0</v>
      </c>
      <c r="I261" s="10">
        <f t="shared" si="43"/>
        <v>0</v>
      </c>
      <c r="J261" s="10">
        <f t="shared" si="43"/>
        <v>0</v>
      </c>
      <c r="K261" s="10">
        <f t="shared" si="43"/>
        <v>0</v>
      </c>
      <c r="L261" s="10">
        <f t="shared" si="43"/>
        <v>0</v>
      </c>
      <c r="M261" s="10">
        <f t="shared" si="43"/>
        <v>0</v>
      </c>
      <c r="N261" s="10">
        <f t="shared" si="43"/>
        <v>0</v>
      </c>
      <c r="O261" s="10">
        <f t="shared" si="43"/>
        <v>0</v>
      </c>
      <c r="P261" s="10">
        <f t="shared" si="43"/>
        <v>0</v>
      </c>
      <c r="Q261" s="10">
        <f t="shared" si="43"/>
        <v>0</v>
      </c>
      <c r="R261" s="10">
        <f t="shared" si="43"/>
        <v>0</v>
      </c>
      <c r="S261" s="10">
        <f t="shared" si="43"/>
        <v>0</v>
      </c>
      <c r="T261" s="10">
        <f t="shared" si="43"/>
        <v>0</v>
      </c>
      <c r="U261" s="10">
        <f t="shared" si="43"/>
        <v>0</v>
      </c>
      <c r="V261" s="10">
        <f t="shared" si="43"/>
        <v>0</v>
      </c>
      <c r="W261" s="10">
        <f t="shared" si="43"/>
        <v>0</v>
      </c>
      <c r="X261" s="10">
        <f t="shared" si="43"/>
        <v>0</v>
      </c>
      <c r="Y261" s="10">
        <f t="shared" si="43"/>
        <v>0</v>
      </c>
      <c r="Z261" s="10">
        <f>Z262+Z268+Z271</f>
        <v>200.35</v>
      </c>
      <c r="AA261" s="139">
        <f t="shared" si="36"/>
        <v>441.78610804851155</v>
      </c>
    </row>
    <row r="262" spans="1:27" ht="53.25" customHeight="1" outlineLevel="5" thickBot="1">
      <c r="A262" s="111" t="s">
        <v>199</v>
      </c>
      <c r="B262" s="87">
        <v>951</v>
      </c>
      <c r="C262" s="88" t="s">
        <v>12</v>
      </c>
      <c r="D262" s="88" t="s">
        <v>296</v>
      </c>
      <c r="E262" s="88" t="s">
        <v>5</v>
      </c>
      <c r="F262" s="88"/>
      <c r="G262" s="16">
        <f>G263+G266</f>
        <v>0.35000000000000003</v>
      </c>
      <c r="H262" s="53"/>
      <c r="I262" s="44"/>
      <c r="J262" s="44"/>
      <c r="K262" s="44"/>
      <c r="L262" s="44"/>
      <c r="M262" s="44"/>
      <c r="N262" s="44"/>
      <c r="O262" s="44"/>
      <c r="P262" s="44"/>
      <c r="Q262" s="44"/>
      <c r="R262" s="44"/>
      <c r="S262" s="44"/>
      <c r="T262" s="44"/>
      <c r="U262" s="44"/>
      <c r="V262" s="44"/>
      <c r="W262" s="44"/>
      <c r="X262" s="72"/>
      <c r="Y262" s="56"/>
      <c r="Z262" s="16">
        <f>Z263+Z266</f>
        <v>0.35000000000000003</v>
      </c>
      <c r="AA262" s="139">
        <f t="shared" si="36"/>
        <v>100</v>
      </c>
    </row>
    <row r="263" spans="1:27" ht="32.25" outlineLevel="5" thickBot="1">
      <c r="A263" s="5" t="s">
        <v>94</v>
      </c>
      <c r="B263" s="21">
        <v>951</v>
      </c>
      <c r="C263" s="6" t="s">
        <v>12</v>
      </c>
      <c r="D263" s="6" t="s">
        <v>296</v>
      </c>
      <c r="E263" s="6" t="s">
        <v>91</v>
      </c>
      <c r="F263" s="6"/>
      <c r="G263" s="7">
        <f>G264+G265</f>
        <v>0.30000000000000004</v>
      </c>
      <c r="H263" s="53"/>
      <c r="I263" s="44"/>
      <c r="J263" s="44"/>
      <c r="K263" s="44"/>
      <c r="L263" s="44"/>
      <c r="M263" s="44"/>
      <c r="N263" s="44"/>
      <c r="O263" s="44"/>
      <c r="P263" s="44"/>
      <c r="Q263" s="44"/>
      <c r="R263" s="44"/>
      <c r="S263" s="44"/>
      <c r="T263" s="44"/>
      <c r="U263" s="44"/>
      <c r="V263" s="44"/>
      <c r="W263" s="44"/>
      <c r="X263" s="72"/>
      <c r="Y263" s="56"/>
      <c r="Z263" s="7">
        <f>Z264+Z265</f>
        <v>0.30000000000000004</v>
      </c>
      <c r="AA263" s="139">
        <f t="shared" si="36"/>
        <v>100</v>
      </c>
    </row>
    <row r="264" spans="1:27" ht="32.25" outlineLevel="5" thickBot="1">
      <c r="A264" s="85" t="s">
        <v>247</v>
      </c>
      <c r="B264" s="89">
        <v>951</v>
      </c>
      <c r="C264" s="90" t="s">
        <v>12</v>
      </c>
      <c r="D264" s="90" t="s">
        <v>296</v>
      </c>
      <c r="E264" s="90" t="s">
        <v>92</v>
      </c>
      <c r="F264" s="90"/>
      <c r="G264" s="95">
        <v>0.23</v>
      </c>
      <c r="H264" s="53"/>
      <c r="I264" s="44"/>
      <c r="J264" s="44"/>
      <c r="K264" s="44"/>
      <c r="L264" s="44"/>
      <c r="M264" s="44"/>
      <c r="N264" s="44"/>
      <c r="O264" s="44"/>
      <c r="P264" s="44"/>
      <c r="Q264" s="44"/>
      <c r="R264" s="44"/>
      <c r="S264" s="44"/>
      <c r="T264" s="44"/>
      <c r="U264" s="44"/>
      <c r="V264" s="44"/>
      <c r="W264" s="44"/>
      <c r="X264" s="72"/>
      <c r="Y264" s="56"/>
      <c r="Z264" s="95">
        <v>0.23</v>
      </c>
      <c r="AA264" s="139">
        <f t="shared" si="36"/>
        <v>100</v>
      </c>
    </row>
    <row r="265" spans="1:27" ht="48" outlineLevel="5" thickBot="1">
      <c r="A265" s="85" t="s">
        <v>242</v>
      </c>
      <c r="B265" s="89">
        <v>951</v>
      </c>
      <c r="C265" s="90" t="s">
        <v>12</v>
      </c>
      <c r="D265" s="90" t="s">
        <v>296</v>
      </c>
      <c r="E265" s="90" t="s">
        <v>243</v>
      </c>
      <c r="F265" s="90"/>
      <c r="G265" s="95">
        <v>0.07</v>
      </c>
      <c r="H265" s="53"/>
      <c r="I265" s="44"/>
      <c r="J265" s="44"/>
      <c r="K265" s="44"/>
      <c r="L265" s="44"/>
      <c r="M265" s="44"/>
      <c r="N265" s="44"/>
      <c r="O265" s="44"/>
      <c r="P265" s="44"/>
      <c r="Q265" s="44"/>
      <c r="R265" s="44"/>
      <c r="S265" s="44"/>
      <c r="T265" s="44"/>
      <c r="U265" s="44"/>
      <c r="V265" s="44"/>
      <c r="W265" s="44"/>
      <c r="X265" s="72"/>
      <c r="Y265" s="56"/>
      <c r="Z265" s="95">
        <v>0.07</v>
      </c>
      <c r="AA265" s="139">
        <f t="shared" si="36"/>
        <v>100</v>
      </c>
    </row>
    <row r="266" spans="1:27" ht="32.25" outlineLevel="5" thickBot="1">
      <c r="A266" s="5" t="s">
        <v>100</v>
      </c>
      <c r="B266" s="21">
        <v>951</v>
      </c>
      <c r="C266" s="6" t="s">
        <v>12</v>
      </c>
      <c r="D266" s="6" t="s">
        <v>296</v>
      </c>
      <c r="E266" s="6" t="s">
        <v>95</v>
      </c>
      <c r="F266" s="6"/>
      <c r="G266" s="7">
        <f>G267</f>
        <v>0.05</v>
      </c>
      <c r="H266" s="53"/>
      <c r="I266" s="44"/>
      <c r="J266" s="44"/>
      <c r="K266" s="44"/>
      <c r="L266" s="44"/>
      <c r="M266" s="44"/>
      <c r="N266" s="44"/>
      <c r="O266" s="44"/>
      <c r="P266" s="44"/>
      <c r="Q266" s="44"/>
      <c r="R266" s="44"/>
      <c r="S266" s="44"/>
      <c r="T266" s="44"/>
      <c r="U266" s="44"/>
      <c r="V266" s="44"/>
      <c r="W266" s="44"/>
      <c r="X266" s="72"/>
      <c r="Y266" s="56"/>
      <c r="Z266" s="7">
        <f>Z267</f>
        <v>0.05</v>
      </c>
      <c r="AA266" s="139">
        <f t="shared" si="36"/>
        <v>100</v>
      </c>
    </row>
    <row r="267" spans="1:27" ht="32.25" outlineLevel="5" thickBot="1">
      <c r="A267" s="85" t="s">
        <v>101</v>
      </c>
      <c r="B267" s="89">
        <v>951</v>
      </c>
      <c r="C267" s="90" t="s">
        <v>12</v>
      </c>
      <c r="D267" s="90" t="s">
        <v>296</v>
      </c>
      <c r="E267" s="90" t="s">
        <v>96</v>
      </c>
      <c r="F267" s="90"/>
      <c r="G267" s="95">
        <v>0.05</v>
      </c>
      <c r="H267" s="53"/>
      <c r="I267" s="44"/>
      <c r="J267" s="44"/>
      <c r="K267" s="44"/>
      <c r="L267" s="44"/>
      <c r="M267" s="44"/>
      <c r="N267" s="44"/>
      <c r="O267" s="44"/>
      <c r="P267" s="44"/>
      <c r="Q267" s="44"/>
      <c r="R267" s="44"/>
      <c r="S267" s="44"/>
      <c r="T267" s="44"/>
      <c r="U267" s="44"/>
      <c r="V267" s="44"/>
      <c r="W267" s="44"/>
      <c r="X267" s="72"/>
      <c r="Y267" s="56"/>
      <c r="Z267" s="95">
        <v>0.05</v>
      </c>
      <c r="AA267" s="139">
        <f t="shared" si="36"/>
        <v>100</v>
      </c>
    </row>
    <row r="268" spans="1:27" ht="32.25" outlineLevel="5" thickBot="1">
      <c r="A268" s="91" t="s">
        <v>225</v>
      </c>
      <c r="B268" s="87">
        <v>951</v>
      </c>
      <c r="C268" s="88" t="s">
        <v>12</v>
      </c>
      <c r="D268" s="88" t="s">
        <v>297</v>
      </c>
      <c r="E268" s="88" t="s">
        <v>5</v>
      </c>
      <c r="F268" s="88"/>
      <c r="G268" s="16">
        <f>G269</f>
        <v>45</v>
      </c>
      <c r="H268" s="53"/>
      <c r="I268" s="44"/>
      <c r="J268" s="44"/>
      <c r="K268" s="44"/>
      <c r="L268" s="44"/>
      <c r="M268" s="44"/>
      <c r="N268" s="44"/>
      <c r="O268" s="44"/>
      <c r="P268" s="44"/>
      <c r="Q268" s="44"/>
      <c r="R268" s="44"/>
      <c r="S268" s="44"/>
      <c r="T268" s="44"/>
      <c r="U268" s="44"/>
      <c r="V268" s="44"/>
      <c r="W268" s="44"/>
      <c r="X268" s="72"/>
      <c r="Y268" s="56"/>
      <c r="Z268" s="16">
        <f>Z269</f>
        <v>0</v>
      </c>
      <c r="AA268" s="139">
        <f t="shared" si="36"/>
        <v>0</v>
      </c>
    </row>
    <row r="269" spans="1:27" ht="32.25" outlineLevel="5" thickBot="1">
      <c r="A269" s="5" t="s">
        <v>100</v>
      </c>
      <c r="B269" s="21">
        <v>951</v>
      </c>
      <c r="C269" s="6" t="s">
        <v>12</v>
      </c>
      <c r="D269" s="6" t="s">
        <v>297</v>
      </c>
      <c r="E269" s="6" t="s">
        <v>95</v>
      </c>
      <c r="F269" s="6"/>
      <c r="G269" s="7">
        <f>G270</f>
        <v>45</v>
      </c>
      <c r="H269" s="53"/>
      <c r="I269" s="44"/>
      <c r="J269" s="44"/>
      <c r="K269" s="44"/>
      <c r="L269" s="44"/>
      <c r="M269" s="44"/>
      <c r="N269" s="44"/>
      <c r="O269" s="44"/>
      <c r="P269" s="44"/>
      <c r="Q269" s="44"/>
      <c r="R269" s="44"/>
      <c r="S269" s="44"/>
      <c r="T269" s="44"/>
      <c r="U269" s="44"/>
      <c r="V269" s="44"/>
      <c r="W269" s="44"/>
      <c r="X269" s="72"/>
      <c r="Y269" s="56"/>
      <c r="Z269" s="7">
        <f>Z270</f>
        <v>0</v>
      </c>
      <c r="AA269" s="139">
        <f aca="true" t="shared" si="44" ref="AA269:AA335">Z269/G269*100</f>
        <v>0</v>
      </c>
    </row>
    <row r="270" spans="1:27" ht="32.25" outlineLevel="5" thickBot="1">
      <c r="A270" s="85" t="s">
        <v>101</v>
      </c>
      <c r="B270" s="89">
        <v>951</v>
      </c>
      <c r="C270" s="90" t="s">
        <v>12</v>
      </c>
      <c r="D270" s="90" t="s">
        <v>297</v>
      </c>
      <c r="E270" s="90" t="s">
        <v>96</v>
      </c>
      <c r="F270" s="90"/>
      <c r="G270" s="95">
        <v>45</v>
      </c>
      <c r="H270" s="53"/>
      <c r="I270" s="44"/>
      <c r="J270" s="44"/>
      <c r="K270" s="44"/>
      <c r="L270" s="44"/>
      <c r="M270" s="44"/>
      <c r="N270" s="44"/>
      <c r="O270" s="44"/>
      <c r="P270" s="44"/>
      <c r="Q270" s="44"/>
      <c r="R270" s="44"/>
      <c r="S270" s="44"/>
      <c r="T270" s="44"/>
      <c r="U270" s="44"/>
      <c r="V270" s="44"/>
      <c r="W270" s="44"/>
      <c r="X270" s="72"/>
      <c r="Y270" s="56"/>
      <c r="Z270" s="95">
        <v>0</v>
      </c>
      <c r="AA270" s="139">
        <f t="shared" si="44"/>
        <v>0</v>
      </c>
    </row>
    <row r="271" spans="1:27" ht="32.25" outlineLevel="5" thickBot="1">
      <c r="A271" s="91" t="s">
        <v>139</v>
      </c>
      <c r="B271" s="87">
        <v>951</v>
      </c>
      <c r="C271" s="88" t="s">
        <v>12</v>
      </c>
      <c r="D271" s="88" t="s">
        <v>259</v>
      </c>
      <c r="E271" s="88" t="s">
        <v>5</v>
      </c>
      <c r="F271" s="90"/>
      <c r="G271" s="16">
        <f>G272</f>
        <v>0</v>
      </c>
      <c r="H271" s="53"/>
      <c r="I271" s="44"/>
      <c r="J271" s="44"/>
      <c r="K271" s="44"/>
      <c r="L271" s="44"/>
      <c r="M271" s="44"/>
      <c r="N271" s="44"/>
      <c r="O271" s="44"/>
      <c r="P271" s="44"/>
      <c r="Q271" s="44"/>
      <c r="R271" s="44"/>
      <c r="S271" s="44"/>
      <c r="T271" s="44"/>
      <c r="U271" s="44"/>
      <c r="V271" s="44"/>
      <c r="W271" s="44"/>
      <c r="X271" s="72"/>
      <c r="Y271" s="56"/>
      <c r="Z271" s="16">
        <f>Z272</f>
        <v>200</v>
      </c>
      <c r="AA271" s="139">
        <v>0</v>
      </c>
    </row>
    <row r="272" spans="1:27" ht="32.25" outlineLevel="5" thickBot="1">
      <c r="A272" s="5" t="s">
        <v>100</v>
      </c>
      <c r="B272" s="21">
        <v>951</v>
      </c>
      <c r="C272" s="6" t="s">
        <v>12</v>
      </c>
      <c r="D272" s="6" t="s">
        <v>259</v>
      </c>
      <c r="E272" s="6" t="s">
        <v>95</v>
      </c>
      <c r="F272" s="90"/>
      <c r="G272" s="7">
        <f>G273</f>
        <v>0</v>
      </c>
      <c r="H272" s="53"/>
      <c r="I272" s="44"/>
      <c r="J272" s="44"/>
      <c r="K272" s="44"/>
      <c r="L272" s="44"/>
      <c r="M272" s="44"/>
      <c r="N272" s="44"/>
      <c r="O272" s="44"/>
      <c r="P272" s="44"/>
      <c r="Q272" s="44"/>
      <c r="R272" s="44"/>
      <c r="S272" s="44"/>
      <c r="T272" s="44"/>
      <c r="U272" s="44"/>
      <c r="V272" s="44"/>
      <c r="W272" s="44"/>
      <c r="X272" s="72"/>
      <c r="Y272" s="56"/>
      <c r="Z272" s="7">
        <f>Z273</f>
        <v>200</v>
      </c>
      <c r="AA272" s="139">
        <v>0</v>
      </c>
    </row>
    <row r="273" spans="1:27" ht="32.25" outlineLevel="5" thickBot="1">
      <c r="A273" s="85" t="s">
        <v>101</v>
      </c>
      <c r="B273" s="89">
        <v>951</v>
      </c>
      <c r="C273" s="90" t="s">
        <v>12</v>
      </c>
      <c r="D273" s="90" t="s">
        <v>259</v>
      </c>
      <c r="E273" s="90" t="s">
        <v>96</v>
      </c>
      <c r="F273" s="90"/>
      <c r="G273" s="95">
        <v>0</v>
      </c>
      <c r="H273" s="53"/>
      <c r="I273" s="44"/>
      <c r="J273" s="44"/>
      <c r="K273" s="44"/>
      <c r="L273" s="44"/>
      <c r="M273" s="44"/>
      <c r="N273" s="44"/>
      <c r="O273" s="44"/>
      <c r="P273" s="44"/>
      <c r="Q273" s="44"/>
      <c r="R273" s="44"/>
      <c r="S273" s="44"/>
      <c r="T273" s="44"/>
      <c r="U273" s="44"/>
      <c r="V273" s="44"/>
      <c r="W273" s="44"/>
      <c r="X273" s="72"/>
      <c r="Y273" s="56"/>
      <c r="Z273" s="95">
        <v>200</v>
      </c>
      <c r="AA273" s="139">
        <v>0</v>
      </c>
    </row>
    <row r="274" spans="1:27" ht="19.5" outlineLevel="5" thickBot="1">
      <c r="A274" s="13" t="s">
        <v>160</v>
      </c>
      <c r="B274" s="19">
        <v>951</v>
      </c>
      <c r="C274" s="11" t="s">
        <v>12</v>
      </c>
      <c r="D274" s="11" t="s">
        <v>250</v>
      </c>
      <c r="E274" s="11" t="s">
        <v>5</v>
      </c>
      <c r="F274" s="11"/>
      <c r="G274" s="143">
        <f>G275</f>
        <v>0</v>
      </c>
      <c r="H274" s="53"/>
      <c r="I274" s="44"/>
      <c r="J274" s="44"/>
      <c r="K274" s="44"/>
      <c r="L274" s="44"/>
      <c r="M274" s="44"/>
      <c r="N274" s="44"/>
      <c r="O274" s="44"/>
      <c r="P274" s="44"/>
      <c r="Q274" s="44"/>
      <c r="R274" s="44"/>
      <c r="S274" s="44"/>
      <c r="T274" s="44"/>
      <c r="U274" s="44"/>
      <c r="V274" s="44"/>
      <c r="W274" s="44"/>
      <c r="X274" s="72"/>
      <c r="Y274" s="56"/>
      <c r="Z274" s="143">
        <f>Z275</f>
        <v>0</v>
      </c>
      <c r="AA274" s="139">
        <v>0</v>
      </c>
    </row>
    <row r="275" spans="1:27" ht="48" outlineLevel="5" thickBot="1">
      <c r="A275" s="8" t="s">
        <v>391</v>
      </c>
      <c r="B275" s="19">
        <v>951</v>
      </c>
      <c r="C275" s="9" t="s">
        <v>12</v>
      </c>
      <c r="D275" s="9" t="s">
        <v>293</v>
      </c>
      <c r="E275" s="9" t="s">
        <v>5</v>
      </c>
      <c r="F275" s="9"/>
      <c r="G275" s="140">
        <f>G276</f>
        <v>0</v>
      </c>
      <c r="H275" s="53"/>
      <c r="I275" s="44"/>
      <c r="J275" s="44"/>
      <c r="K275" s="44"/>
      <c r="L275" s="44"/>
      <c r="M275" s="44"/>
      <c r="N275" s="44"/>
      <c r="O275" s="44"/>
      <c r="P275" s="44"/>
      <c r="Q275" s="44"/>
      <c r="R275" s="44"/>
      <c r="S275" s="44"/>
      <c r="T275" s="44"/>
      <c r="U275" s="44"/>
      <c r="V275" s="44"/>
      <c r="W275" s="44"/>
      <c r="X275" s="72"/>
      <c r="Y275" s="56"/>
      <c r="Z275" s="140">
        <f>Z276</f>
        <v>0</v>
      </c>
      <c r="AA275" s="139">
        <v>0</v>
      </c>
    </row>
    <row r="276" spans="1:27" ht="48" outlineLevel="5" thickBot="1">
      <c r="A276" s="91" t="s">
        <v>220</v>
      </c>
      <c r="B276" s="87">
        <v>951</v>
      </c>
      <c r="C276" s="88" t="s">
        <v>12</v>
      </c>
      <c r="D276" s="88" t="s">
        <v>298</v>
      </c>
      <c r="E276" s="88" t="s">
        <v>5</v>
      </c>
      <c r="F276" s="88"/>
      <c r="G276" s="142">
        <f>G277</f>
        <v>0</v>
      </c>
      <c r="H276" s="53"/>
      <c r="I276" s="44"/>
      <c r="J276" s="44"/>
      <c r="K276" s="44"/>
      <c r="L276" s="44"/>
      <c r="M276" s="44"/>
      <c r="N276" s="44"/>
      <c r="O276" s="44"/>
      <c r="P276" s="44"/>
      <c r="Q276" s="44"/>
      <c r="R276" s="44"/>
      <c r="S276" s="44"/>
      <c r="T276" s="44"/>
      <c r="U276" s="44"/>
      <c r="V276" s="44"/>
      <c r="W276" s="44"/>
      <c r="X276" s="72"/>
      <c r="Y276" s="56"/>
      <c r="Z276" s="142">
        <f>Z277</f>
        <v>0</v>
      </c>
      <c r="AA276" s="139">
        <v>0</v>
      </c>
    </row>
    <row r="277" spans="1:27" ht="32.25" outlineLevel="5" thickBot="1">
      <c r="A277" s="5" t="s">
        <v>100</v>
      </c>
      <c r="B277" s="21">
        <v>951</v>
      </c>
      <c r="C277" s="6" t="s">
        <v>12</v>
      </c>
      <c r="D277" s="6" t="s">
        <v>298</v>
      </c>
      <c r="E277" s="6" t="s">
        <v>95</v>
      </c>
      <c r="F277" s="6"/>
      <c r="G277" s="146">
        <f>G278</f>
        <v>0</v>
      </c>
      <c r="H277" s="53"/>
      <c r="I277" s="44"/>
      <c r="J277" s="44"/>
      <c r="K277" s="44"/>
      <c r="L277" s="44"/>
      <c r="M277" s="44"/>
      <c r="N277" s="44"/>
      <c r="O277" s="44"/>
      <c r="P277" s="44"/>
      <c r="Q277" s="44"/>
      <c r="R277" s="44"/>
      <c r="S277" s="44"/>
      <c r="T277" s="44"/>
      <c r="U277" s="44"/>
      <c r="V277" s="44"/>
      <c r="W277" s="44"/>
      <c r="X277" s="72"/>
      <c r="Y277" s="56"/>
      <c r="Z277" s="146">
        <f>Z278</f>
        <v>0</v>
      </c>
      <c r="AA277" s="139">
        <v>0</v>
      </c>
    </row>
    <row r="278" spans="1:27" ht="32.25" outlineLevel="5" thickBot="1">
      <c r="A278" s="85" t="s">
        <v>101</v>
      </c>
      <c r="B278" s="89">
        <v>951</v>
      </c>
      <c r="C278" s="90" t="s">
        <v>12</v>
      </c>
      <c r="D278" s="90" t="s">
        <v>298</v>
      </c>
      <c r="E278" s="90" t="s">
        <v>96</v>
      </c>
      <c r="F278" s="90"/>
      <c r="G278" s="141">
        <v>0</v>
      </c>
      <c r="H278" s="53"/>
      <c r="I278" s="44"/>
      <c r="J278" s="44"/>
      <c r="K278" s="44"/>
      <c r="L278" s="44"/>
      <c r="M278" s="44"/>
      <c r="N278" s="44"/>
      <c r="O278" s="44"/>
      <c r="P278" s="44"/>
      <c r="Q278" s="44"/>
      <c r="R278" s="44"/>
      <c r="S278" s="44"/>
      <c r="T278" s="44"/>
      <c r="U278" s="44"/>
      <c r="V278" s="44"/>
      <c r="W278" s="44"/>
      <c r="X278" s="72"/>
      <c r="Y278" s="56"/>
      <c r="Z278" s="141">
        <v>0</v>
      </c>
      <c r="AA278" s="139">
        <v>0</v>
      </c>
    </row>
    <row r="279" spans="1:27" ht="19.5" outlineLevel="5" thickBot="1">
      <c r="A279" s="105" t="s">
        <v>47</v>
      </c>
      <c r="B279" s="18">
        <v>951</v>
      </c>
      <c r="C279" s="14" t="s">
        <v>46</v>
      </c>
      <c r="D279" s="14" t="s">
        <v>250</v>
      </c>
      <c r="E279" s="14" t="s">
        <v>5</v>
      </c>
      <c r="F279" s="14"/>
      <c r="G279" s="139">
        <f>G280+G296+G301</f>
        <v>15102.74751</v>
      </c>
      <c r="H279" s="53"/>
      <c r="I279" s="44"/>
      <c r="J279" s="44"/>
      <c r="K279" s="44"/>
      <c r="L279" s="44"/>
      <c r="M279" s="44"/>
      <c r="N279" s="44"/>
      <c r="O279" s="44"/>
      <c r="P279" s="44"/>
      <c r="Q279" s="44"/>
      <c r="R279" s="44"/>
      <c r="S279" s="44"/>
      <c r="T279" s="44"/>
      <c r="U279" s="44"/>
      <c r="V279" s="44"/>
      <c r="W279" s="44"/>
      <c r="X279" s="72"/>
      <c r="Y279" s="56"/>
      <c r="Z279" s="139">
        <f>Z280+Z296+Z301</f>
        <v>14877.335889999998</v>
      </c>
      <c r="AA279" s="139">
        <f t="shared" si="44"/>
        <v>98.50747938512016</v>
      </c>
    </row>
    <row r="280" spans="1:27" ht="19.5" outlineLevel="5" thickBot="1">
      <c r="A280" s="121" t="s">
        <v>39</v>
      </c>
      <c r="B280" s="18">
        <v>951</v>
      </c>
      <c r="C280" s="39" t="s">
        <v>19</v>
      </c>
      <c r="D280" s="39" t="s">
        <v>250</v>
      </c>
      <c r="E280" s="39" t="s">
        <v>5</v>
      </c>
      <c r="F280" s="39"/>
      <c r="G280" s="159">
        <f>G281+G285</f>
        <v>13551.97631</v>
      </c>
      <c r="H280" s="53"/>
      <c r="I280" s="44"/>
      <c r="J280" s="44"/>
      <c r="K280" s="44"/>
      <c r="L280" s="44"/>
      <c r="M280" s="44"/>
      <c r="N280" s="44"/>
      <c r="O280" s="44"/>
      <c r="P280" s="44"/>
      <c r="Q280" s="44"/>
      <c r="R280" s="44"/>
      <c r="S280" s="44"/>
      <c r="T280" s="44"/>
      <c r="U280" s="44"/>
      <c r="V280" s="44"/>
      <c r="W280" s="44"/>
      <c r="X280" s="72"/>
      <c r="Y280" s="56"/>
      <c r="Z280" s="159">
        <f>Z281+Z285</f>
        <v>13376.511859999999</v>
      </c>
      <c r="AA280" s="139">
        <f t="shared" si="44"/>
        <v>98.70524825319738</v>
      </c>
    </row>
    <row r="281" spans="1:27" ht="32.25" outlineLevel="5" thickBot="1">
      <c r="A281" s="109" t="s">
        <v>136</v>
      </c>
      <c r="B281" s="19">
        <v>951</v>
      </c>
      <c r="C281" s="9" t="s">
        <v>19</v>
      </c>
      <c r="D281" s="9" t="s">
        <v>251</v>
      </c>
      <c r="E281" s="9" t="s">
        <v>5</v>
      </c>
      <c r="F281" s="9"/>
      <c r="G281" s="140">
        <f>G282</f>
        <v>74.72331</v>
      </c>
      <c r="H281" s="53"/>
      <c r="I281" s="44"/>
      <c r="J281" s="44"/>
      <c r="K281" s="44"/>
      <c r="L281" s="44"/>
      <c r="M281" s="44"/>
      <c r="N281" s="44"/>
      <c r="O281" s="44"/>
      <c r="P281" s="44"/>
      <c r="Q281" s="44"/>
      <c r="R281" s="44"/>
      <c r="S281" s="44"/>
      <c r="T281" s="44"/>
      <c r="U281" s="44"/>
      <c r="V281" s="44"/>
      <c r="W281" s="44"/>
      <c r="X281" s="72"/>
      <c r="Y281" s="56"/>
      <c r="Z281" s="140">
        <f>Z282</f>
        <v>74.72331</v>
      </c>
      <c r="AA281" s="139">
        <f t="shared" si="44"/>
        <v>100</v>
      </c>
    </row>
    <row r="282" spans="1:27" ht="32.25" outlineLevel="5" thickBot="1">
      <c r="A282" s="109" t="s">
        <v>137</v>
      </c>
      <c r="B282" s="19">
        <v>951</v>
      </c>
      <c r="C282" s="9" t="s">
        <v>19</v>
      </c>
      <c r="D282" s="9" t="s">
        <v>252</v>
      </c>
      <c r="E282" s="9" t="s">
        <v>5</v>
      </c>
      <c r="F282" s="9"/>
      <c r="G282" s="140">
        <f>G283</f>
        <v>74.72331</v>
      </c>
      <c r="H282" s="53"/>
      <c r="I282" s="44"/>
      <c r="J282" s="44"/>
      <c r="K282" s="44"/>
      <c r="L282" s="44"/>
      <c r="M282" s="44"/>
      <c r="N282" s="44"/>
      <c r="O282" s="44"/>
      <c r="P282" s="44"/>
      <c r="Q282" s="44"/>
      <c r="R282" s="44"/>
      <c r="S282" s="44"/>
      <c r="T282" s="44"/>
      <c r="U282" s="44"/>
      <c r="V282" s="44"/>
      <c r="W282" s="44"/>
      <c r="X282" s="72"/>
      <c r="Y282" s="56"/>
      <c r="Z282" s="140">
        <f>Z283</f>
        <v>74.72331</v>
      </c>
      <c r="AA282" s="139">
        <f t="shared" si="44"/>
        <v>100</v>
      </c>
    </row>
    <row r="283" spans="1:27" ht="19.5" outlineLevel="5" thickBot="1">
      <c r="A283" s="91" t="s">
        <v>141</v>
      </c>
      <c r="B283" s="129">
        <v>951</v>
      </c>
      <c r="C283" s="88" t="s">
        <v>19</v>
      </c>
      <c r="D283" s="88" t="s">
        <v>337</v>
      </c>
      <c r="E283" s="88" t="s">
        <v>5</v>
      </c>
      <c r="F283" s="92"/>
      <c r="G283" s="142">
        <f>G284</f>
        <v>74.72331</v>
      </c>
      <c r="H283" s="53"/>
      <c r="I283" s="44"/>
      <c r="J283" s="44"/>
      <c r="K283" s="44"/>
      <c r="L283" s="44"/>
      <c r="M283" s="44"/>
      <c r="N283" s="44"/>
      <c r="O283" s="44"/>
      <c r="P283" s="44"/>
      <c r="Q283" s="44"/>
      <c r="R283" s="44"/>
      <c r="S283" s="44"/>
      <c r="T283" s="44"/>
      <c r="U283" s="44"/>
      <c r="V283" s="44"/>
      <c r="W283" s="44"/>
      <c r="X283" s="72"/>
      <c r="Y283" s="56"/>
      <c r="Z283" s="142">
        <f>Z284</f>
        <v>74.72331</v>
      </c>
      <c r="AA283" s="139">
        <f t="shared" si="44"/>
        <v>100</v>
      </c>
    </row>
    <row r="284" spans="1:27" ht="19.5" outlineLevel="5" thickBot="1">
      <c r="A284" s="5" t="s">
        <v>110</v>
      </c>
      <c r="B284" s="21">
        <v>951</v>
      </c>
      <c r="C284" s="6" t="s">
        <v>19</v>
      </c>
      <c r="D284" s="6" t="s">
        <v>337</v>
      </c>
      <c r="E284" s="6" t="s">
        <v>89</v>
      </c>
      <c r="F284" s="75"/>
      <c r="G284" s="146">
        <v>74.72331</v>
      </c>
      <c r="H284" s="53"/>
      <c r="I284" s="44"/>
      <c r="J284" s="44"/>
      <c r="K284" s="44"/>
      <c r="L284" s="44"/>
      <c r="M284" s="44"/>
      <c r="N284" s="44"/>
      <c r="O284" s="44"/>
      <c r="P284" s="44"/>
      <c r="Q284" s="44"/>
      <c r="R284" s="44"/>
      <c r="S284" s="44"/>
      <c r="T284" s="44"/>
      <c r="U284" s="44"/>
      <c r="V284" s="44"/>
      <c r="W284" s="44"/>
      <c r="X284" s="72"/>
      <c r="Y284" s="56"/>
      <c r="Z284" s="146">
        <v>74.72331</v>
      </c>
      <c r="AA284" s="139">
        <f t="shared" si="44"/>
        <v>100</v>
      </c>
    </row>
    <row r="285" spans="1:27" ht="32.25" outlineLevel="4" thickBot="1">
      <c r="A285" s="77" t="s">
        <v>392</v>
      </c>
      <c r="B285" s="19">
        <v>951</v>
      </c>
      <c r="C285" s="9" t="s">
        <v>19</v>
      </c>
      <c r="D285" s="9" t="s">
        <v>299</v>
      </c>
      <c r="E285" s="9" t="s">
        <v>5</v>
      </c>
      <c r="F285" s="9"/>
      <c r="G285" s="140">
        <f>G286</f>
        <v>13477.253</v>
      </c>
      <c r="H285" s="32">
        <f aca="true" t="shared" si="45" ref="H285:X285">H286+H288</f>
        <v>0</v>
      </c>
      <c r="I285" s="32">
        <f t="shared" si="45"/>
        <v>0</v>
      </c>
      <c r="J285" s="32">
        <f t="shared" si="45"/>
        <v>0</v>
      </c>
      <c r="K285" s="32">
        <f t="shared" si="45"/>
        <v>0</v>
      </c>
      <c r="L285" s="32">
        <f t="shared" si="45"/>
        <v>0</v>
      </c>
      <c r="M285" s="32">
        <f t="shared" si="45"/>
        <v>0</v>
      </c>
      <c r="N285" s="32">
        <f t="shared" si="45"/>
        <v>0</v>
      </c>
      <c r="O285" s="32">
        <f t="shared" si="45"/>
        <v>0</v>
      </c>
      <c r="P285" s="32">
        <f t="shared" si="45"/>
        <v>0</v>
      </c>
      <c r="Q285" s="32">
        <f t="shared" si="45"/>
        <v>0</v>
      </c>
      <c r="R285" s="32">
        <f t="shared" si="45"/>
        <v>0</v>
      </c>
      <c r="S285" s="32">
        <f t="shared" si="45"/>
        <v>0</v>
      </c>
      <c r="T285" s="32">
        <f t="shared" si="45"/>
        <v>0</v>
      </c>
      <c r="U285" s="32">
        <f t="shared" si="45"/>
        <v>0</v>
      </c>
      <c r="V285" s="32">
        <f t="shared" si="45"/>
        <v>0</v>
      </c>
      <c r="W285" s="32">
        <f t="shared" si="45"/>
        <v>0</v>
      </c>
      <c r="X285" s="32">
        <f t="shared" si="45"/>
        <v>5000</v>
      </c>
      <c r="Y285" s="56" t="e">
        <f>X285/G275*100</f>
        <v>#DIV/0!</v>
      </c>
      <c r="Z285" s="140">
        <f>Z286</f>
        <v>13301.78855</v>
      </c>
      <c r="AA285" s="139">
        <f t="shared" si="44"/>
        <v>98.69806962887763</v>
      </c>
    </row>
    <row r="286" spans="1:27" ht="54.75" customHeight="1" outlineLevel="5" thickBot="1">
      <c r="A286" s="122" t="s">
        <v>161</v>
      </c>
      <c r="B286" s="129">
        <v>951</v>
      </c>
      <c r="C286" s="88" t="s">
        <v>19</v>
      </c>
      <c r="D286" s="88" t="s">
        <v>300</v>
      </c>
      <c r="E286" s="88" t="s">
        <v>5</v>
      </c>
      <c r="F286" s="92"/>
      <c r="G286" s="142">
        <f>G287+G290+G293</f>
        <v>13477.253</v>
      </c>
      <c r="H286" s="26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44"/>
      <c r="X286" s="62">
        <v>0</v>
      </c>
      <c r="Y286" s="56" t="e">
        <f>X286/G276*100</f>
        <v>#DIV/0!</v>
      </c>
      <c r="Z286" s="142">
        <f>Z287+Z290+Z293</f>
        <v>13301.78855</v>
      </c>
      <c r="AA286" s="139">
        <f t="shared" si="44"/>
        <v>98.69806962887763</v>
      </c>
    </row>
    <row r="287" spans="1:27" ht="36" customHeight="1" outlineLevel="5" thickBot="1">
      <c r="A287" s="5" t="s">
        <v>121</v>
      </c>
      <c r="B287" s="21">
        <v>951</v>
      </c>
      <c r="C287" s="6" t="s">
        <v>19</v>
      </c>
      <c r="D287" s="6" t="s">
        <v>300</v>
      </c>
      <c r="E287" s="6" t="s">
        <v>5</v>
      </c>
      <c r="F287" s="75"/>
      <c r="G287" s="146">
        <f>G288+G289</f>
        <v>13327.253</v>
      </c>
      <c r="H287" s="26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44"/>
      <c r="X287" s="62"/>
      <c r="Y287" s="56"/>
      <c r="Z287" s="146">
        <f>Z288+Z289</f>
        <v>13151.78855</v>
      </c>
      <c r="AA287" s="139">
        <f t="shared" si="44"/>
        <v>98.68341622988622</v>
      </c>
    </row>
    <row r="288" spans="1:27" ht="48" outlineLevel="5" thickBot="1">
      <c r="A288" s="93" t="s">
        <v>209</v>
      </c>
      <c r="B288" s="131">
        <v>951</v>
      </c>
      <c r="C288" s="90" t="s">
        <v>19</v>
      </c>
      <c r="D288" s="90" t="s">
        <v>300</v>
      </c>
      <c r="E288" s="90" t="s">
        <v>89</v>
      </c>
      <c r="F288" s="94"/>
      <c r="G288" s="141">
        <v>13094</v>
      </c>
      <c r="H288" s="26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44"/>
      <c r="X288" s="62">
        <v>5000</v>
      </c>
      <c r="Y288" s="56" t="e">
        <f>X288/G278*100</f>
        <v>#DIV/0!</v>
      </c>
      <c r="Z288" s="156">
        <v>12920.5603</v>
      </c>
      <c r="AA288" s="139">
        <f t="shared" si="44"/>
        <v>98.67542614938138</v>
      </c>
    </row>
    <row r="289" spans="1:27" ht="19.5" outlineLevel="5" thickBot="1">
      <c r="A289" s="93" t="s">
        <v>87</v>
      </c>
      <c r="B289" s="131">
        <v>951</v>
      </c>
      <c r="C289" s="90" t="s">
        <v>19</v>
      </c>
      <c r="D289" s="90" t="s">
        <v>356</v>
      </c>
      <c r="E289" s="90" t="s">
        <v>88</v>
      </c>
      <c r="F289" s="94"/>
      <c r="G289" s="141">
        <v>233.253</v>
      </c>
      <c r="H289" s="53"/>
      <c r="I289" s="44"/>
      <c r="J289" s="44"/>
      <c r="K289" s="44"/>
      <c r="L289" s="44"/>
      <c r="M289" s="44"/>
      <c r="N289" s="44"/>
      <c r="O289" s="44"/>
      <c r="P289" s="44"/>
      <c r="Q289" s="44"/>
      <c r="R289" s="44"/>
      <c r="S289" s="44"/>
      <c r="T289" s="44"/>
      <c r="U289" s="44"/>
      <c r="V289" s="44"/>
      <c r="W289" s="44"/>
      <c r="X289" s="72"/>
      <c r="Y289" s="56"/>
      <c r="Z289" s="156">
        <v>231.22825</v>
      </c>
      <c r="AA289" s="139">
        <f t="shared" si="44"/>
        <v>99.1319511431793</v>
      </c>
    </row>
    <row r="290" spans="1:27" ht="32.25" outlineLevel="5" thickBot="1">
      <c r="A290" s="5" t="s">
        <v>373</v>
      </c>
      <c r="B290" s="21">
        <v>951</v>
      </c>
      <c r="C290" s="6" t="s">
        <v>19</v>
      </c>
      <c r="D290" s="6" t="s">
        <v>380</v>
      </c>
      <c r="E290" s="6" t="s">
        <v>5</v>
      </c>
      <c r="F290" s="6"/>
      <c r="G290" s="7">
        <f>G291</f>
        <v>100</v>
      </c>
      <c r="H290" s="53"/>
      <c r="I290" s="44"/>
      <c r="J290" s="44"/>
      <c r="K290" s="44"/>
      <c r="L290" s="44"/>
      <c r="M290" s="44"/>
      <c r="N290" s="44"/>
      <c r="O290" s="44"/>
      <c r="P290" s="44"/>
      <c r="Q290" s="44"/>
      <c r="R290" s="44"/>
      <c r="S290" s="44"/>
      <c r="T290" s="44"/>
      <c r="U290" s="44"/>
      <c r="V290" s="44"/>
      <c r="W290" s="44"/>
      <c r="X290" s="72"/>
      <c r="Y290" s="56"/>
      <c r="Z290" s="7">
        <f>Z291</f>
        <v>100</v>
      </c>
      <c r="AA290" s="139">
        <f t="shared" si="44"/>
        <v>100</v>
      </c>
    </row>
    <row r="291" spans="1:27" ht="19.5" outlineLevel="5" thickBot="1">
      <c r="A291" s="85" t="s">
        <v>121</v>
      </c>
      <c r="B291" s="89">
        <v>951</v>
      </c>
      <c r="C291" s="90" t="s">
        <v>19</v>
      </c>
      <c r="D291" s="90" t="s">
        <v>380</v>
      </c>
      <c r="E291" s="90" t="s">
        <v>120</v>
      </c>
      <c r="F291" s="90"/>
      <c r="G291" s="95">
        <f>G292</f>
        <v>100</v>
      </c>
      <c r="H291" s="53"/>
      <c r="I291" s="44"/>
      <c r="J291" s="44"/>
      <c r="K291" s="44"/>
      <c r="L291" s="44"/>
      <c r="M291" s="44"/>
      <c r="N291" s="44"/>
      <c r="O291" s="44"/>
      <c r="P291" s="44"/>
      <c r="Q291" s="44"/>
      <c r="R291" s="44"/>
      <c r="S291" s="44"/>
      <c r="T291" s="44"/>
      <c r="U291" s="44"/>
      <c r="V291" s="44"/>
      <c r="W291" s="44"/>
      <c r="X291" s="72"/>
      <c r="Y291" s="56"/>
      <c r="Z291" s="95">
        <f>Z292</f>
        <v>100</v>
      </c>
      <c r="AA291" s="139">
        <f t="shared" si="44"/>
        <v>100</v>
      </c>
    </row>
    <row r="292" spans="1:27" ht="19.5" outlineLevel="5" thickBot="1">
      <c r="A292" s="93" t="s">
        <v>87</v>
      </c>
      <c r="B292" s="89">
        <v>951</v>
      </c>
      <c r="C292" s="90" t="s">
        <v>19</v>
      </c>
      <c r="D292" s="90" t="s">
        <v>380</v>
      </c>
      <c r="E292" s="90" t="s">
        <v>88</v>
      </c>
      <c r="F292" s="90"/>
      <c r="G292" s="95">
        <v>100</v>
      </c>
      <c r="H292" s="53"/>
      <c r="I292" s="44"/>
      <c r="J292" s="44"/>
      <c r="K292" s="44"/>
      <c r="L292" s="44"/>
      <c r="M292" s="44"/>
      <c r="N292" s="44"/>
      <c r="O292" s="44"/>
      <c r="P292" s="44"/>
      <c r="Q292" s="44"/>
      <c r="R292" s="44"/>
      <c r="S292" s="44"/>
      <c r="T292" s="44"/>
      <c r="U292" s="44"/>
      <c r="V292" s="44"/>
      <c r="W292" s="44"/>
      <c r="X292" s="72"/>
      <c r="Y292" s="56"/>
      <c r="Z292" s="95">
        <v>100</v>
      </c>
      <c r="AA292" s="139">
        <f t="shared" si="44"/>
        <v>100</v>
      </c>
    </row>
    <row r="293" spans="1:27" ht="32.25" outlineLevel="5" thickBot="1">
      <c r="A293" s="5" t="s">
        <v>376</v>
      </c>
      <c r="B293" s="21">
        <v>951</v>
      </c>
      <c r="C293" s="6" t="s">
        <v>19</v>
      </c>
      <c r="D293" s="6" t="s">
        <v>381</v>
      </c>
      <c r="E293" s="6" t="s">
        <v>5</v>
      </c>
      <c r="F293" s="6"/>
      <c r="G293" s="7">
        <f>G294</f>
        <v>50</v>
      </c>
      <c r="H293" s="53"/>
      <c r="I293" s="44"/>
      <c r="J293" s="44"/>
      <c r="K293" s="44"/>
      <c r="L293" s="44"/>
      <c r="M293" s="44"/>
      <c r="N293" s="44"/>
      <c r="O293" s="44"/>
      <c r="P293" s="44"/>
      <c r="Q293" s="44"/>
      <c r="R293" s="44"/>
      <c r="S293" s="44"/>
      <c r="T293" s="44"/>
      <c r="U293" s="44"/>
      <c r="V293" s="44"/>
      <c r="W293" s="44"/>
      <c r="X293" s="72"/>
      <c r="Y293" s="56"/>
      <c r="Z293" s="7">
        <f>Z294</f>
        <v>50</v>
      </c>
      <c r="AA293" s="139">
        <f t="shared" si="44"/>
        <v>100</v>
      </c>
    </row>
    <row r="294" spans="1:27" ht="19.5" outlineLevel="5" thickBot="1">
      <c r="A294" s="85" t="s">
        <v>121</v>
      </c>
      <c r="B294" s="89">
        <v>951</v>
      </c>
      <c r="C294" s="90" t="s">
        <v>19</v>
      </c>
      <c r="D294" s="90" t="s">
        <v>381</v>
      </c>
      <c r="E294" s="90" t="s">
        <v>120</v>
      </c>
      <c r="F294" s="90"/>
      <c r="G294" s="95">
        <f>G295</f>
        <v>50</v>
      </c>
      <c r="H294" s="53"/>
      <c r="I294" s="44"/>
      <c r="J294" s="44"/>
      <c r="K294" s="44"/>
      <c r="L294" s="44"/>
      <c r="M294" s="44"/>
      <c r="N294" s="44"/>
      <c r="O294" s="44"/>
      <c r="P294" s="44"/>
      <c r="Q294" s="44"/>
      <c r="R294" s="44"/>
      <c r="S294" s="44"/>
      <c r="T294" s="44"/>
      <c r="U294" s="44"/>
      <c r="V294" s="44"/>
      <c r="W294" s="44"/>
      <c r="X294" s="72"/>
      <c r="Y294" s="56"/>
      <c r="Z294" s="95">
        <f>Z295</f>
        <v>50</v>
      </c>
      <c r="AA294" s="139">
        <f t="shared" si="44"/>
        <v>100</v>
      </c>
    </row>
    <row r="295" spans="1:27" ht="48" outlineLevel="5" thickBot="1">
      <c r="A295" s="96" t="s">
        <v>209</v>
      </c>
      <c r="B295" s="89">
        <v>951</v>
      </c>
      <c r="C295" s="90" t="s">
        <v>19</v>
      </c>
      <c r="D295" s="90" t="s">
        <v>381</v>
      </c>
      <c r="E295" s="90" t="s">
        <v>89</v>
      </c>
      <c r="F295" s="90"/>
      <c r="G295" s="95">
        <v>50</v>
      </c>
      <c r="H295" s="53"/>
      <c r="I295" s="44"/>
      <c r="J295" s="44"/>
      <c r="K295" s="44"/>
      <c r="L295" s="44"/>
      <c r="M295" s="44"/>
      <c r="N295" s="44"/>
      <c r="O295" s="44"/>
      <c r="P295" s="44"/>
      <c r="Q295" s="44"/>
      <c r="R295" s="44"/>
      <c r="S295" s="44"/>
      <c r="T295" s="44"/>
      <c r="U295" s="44"/>
      <c r="V295" s="44"/>
      <c r="W295" s="44"/>
      <c r="X295" s="72"/>
      <c r="Y295" s="56"/>
      <c r="Z295" s="95">
        <v>50</v>
      </c>
      <c r="AA295" s="139">
        <f t="shared" si="44"/>
        <v>100</v>
      </c>
    </row>
    <row r="296" spans="1:27" ht="32.25" outlineLevel="5" thickBot="1">
      <c r="A296" s="121" t="s">
        <v>58</v>
      </c>
      <c r="B296" s="18">
        <v>951</v>
      </c>
      <c r="C296" s="39" t="s">
        <v>57</v>
      </c>
      <c r="D296" s="39" t="s">
        <v>250</v>
      </c>
      <c r="E296" s="39" t="s">
        <v>5</v>
      </c>
      <c r="F296" s="39"/>
      <c r="G296" s="116">
        <f>G297</f>
        <v>30</v>
      </c>
      <c r="H296" s="53"/>
      <c r="I296" s="44"/>
      <c r="J296" s="44"/>
      <c r="K296" s="44"/>
      <c r="L296" s="44"/>
      <c r="M296" s="44"/>
      <c r="N296" s="44"/>
      <c r="O296" s="44"/>
      <c r="P296" s="44"/>
      <c r="Q296" s="44"/>
      <c r="R296" s="44"/>
      <c r="S296" s="44"/>
      <c r="T296" s="44"/>
      <c r="U296" s="44"/>
      <c r="V296" s="44"/>
      <c r="W296" s="44"/>
      <c r="X296" s="72"/>
      <c r="Y296" s="56"/>
      <c r="Z296" s="116">
        <f>Z297</f>
        <v>29.125</v>
      </c>
      <c r="AA296" s="139">
        <f t="shared" si="44"/>
        <v>97.08333333333333</v>
      </c>
    </row>
    <row r="297" spans="1:27" ht="32.25" outlineLevel="6" thickBot="1">
      <c r="A297" s="8" t="s">
        <v>394</v>
      </c>
      <c r="B297" s="19">
        <v>951</v>
      </c>
      <c r="C297" s="9" t="s">
        <v>57</v>
      </c>
      <c r="D297" s="9" t="s">
        <v>301</v>
      </c>
      <c r="E297" s="9" t="s">
        <v>5</v>
      </c>
      <c r="F297" s="9"/>
      <c r="G297" s="10">
        <f>G298</f>
        <v>30</v>
      </c>
      <c r="H297" s="29">
        <f aca="true" t="shared" si="46" ref="H297:X297">H305+H310</f>
        <v>0</v>
      </c>
      <c r="I297" s="29">
        <f t="shared" si="46"/>
        <v>0</v>
      </c>
      <c r="J297" s="29">
        <f t="shared" si="46"/>
        <v>0</v>
      </c>
      <c r="K297" s="29">
        <f t="shared" si="46"/>
        <v>0</v>
      </c>
      <c r="L297" s="29">
        <f t="shared" si="46"/>
        <v>0</v>
      </c>
      <c r="M297" s="29">
        <f t="shared" si="46"/>
        <v>0</v>
      </c>
      <c r="N297" s="29">
        <f t="shared" si="46"/>
        <v>0</v>
      </c>
      <c r="O297" s="29">
        <f t="shared" si="46"/>
        <v>0</v>
      </c>
      <c r="P297" s="29">
        <f t="shared" si="46"/>
        <v>0</v>
      </c>
      <c r="Q297" s="29">
        <f t="shared" si="46"/>
        <v>0</v>
      </c>
      <c r="R297" s="29">
        <f t="shared" si="46"/>
        <v>0</v>
      </c>
      <c r="S297" s="29">
        <f t="shared" si="46"/>
        <v>0</v>
      </c>
      <c r="T297" s="29">
        <f t="shared" si="46"/>
        <v>0</v>
      </c>
      <c r="U297" s="29">
        <f t="shared" si="46"/>
        <v>0</v>
      </c>
      <c r="V297" s="29">
        <f t="shared" si="46"/>
        <v>0</v>
      </c>
      <c r="W297" s="29">
        <f t="shared" si="46"/>
        <v>0</v>
      </c>
      <c r="X297" s="70">
        <f t="shared" si="46"/>
        <v>1409.01825</v>
      </c>
      <c r="Y297" s="56">
        <f>X297/G285*100</f>
        <v>10.454788153045728</v>
      </c>
      <c r="Z297" s="10">
        <f>Z298</f>
        <v>29.125</v>
      </c>
      <c r="AA297" s="139">
        <f t="shared" si="44"/>
        <v>97.08333333333333</v>
      </c>
    </row>
    <row r="298" spans="1:27" ht="48" outlineLevel="6" thickBot="1">
      <c r="A298" s="111" t="s">
        <v>162</v>
      </c>
      <c r="B298" s="87">
        <v>951</v>
      </c>
      <c r="C298" s="88" t="s">
        <v>57</v>
      </c>
      <c r="D298" s="88" t="s">
        <v>302</v>
      </c>
      <c r="E298" s="88" t="s">
        <v>5</v>
      </c>
      <c r="F298" s="88"/>
      <c r="G298" s="16">
        <f>G299</f>
        <v>30</v>
      </c>
      <c r="H298" s="42"/>
      <c r="I298" s="42"/>
      <c r="J298" s="42"/>
      <c r="K298" s="42"/>
      <c r="L298" s="42"/>
      <c r="M298" s="42"/>
      <c r="N298" s="42"/>
      <c r="O298" s="42"/>
      <c r="P298" s="42"/>
      <c r="Q298" s="42"/>
      <c r="R298" s="42"/>
      <c r="S298" s="42"/>
      <c r="T298" s="42"/>
      <c r="U298" s="42"/>
      <c r="V298" s="42"/>
      <c r="W298" s="42"/>
      <c r="X298" s="70"/>
      <c r="Y298" s="56"/>
      <c r="Z298" s="16">
        <f>Z299</f>
        <v>29.125</v>
      </c>
      <c r="AA298" s="139">
        <f t="shared" si="44"/>
        <v>97.08333333333333</v>
      </c>
    </row>
    <row r="299" spans="1:27" ht="32.25" outlineLevel="6" thickBot="1">
      <c r="A299" s="5" t="s">
        <v>100</v>
      </c>
      <c r="B299" s="21">
        <v>951</v>
      </c>
      <c r="C299" s="6" t="s">
        <v>57</v>
      </c>
      <c r="D299" s="6" t="s">
        <v>302</v>
      </c>
      <c r="E299" s="6" t="s">
        <v>95</v>
      </c>
      <c r="F299" s="6"/>
      <c r="G299" s="7">
        <f>G300</f>
        <v>30</v>
      </c>
      <c r="H299" s="42"/>
      <c r="I299" s="42"/>
      <c r="J299" s="42"/>
      <c r="K299" s="42"/>
      <c r="L299" s="42"/>
      <c r="M299" s="42"/>
      <c r="N299" s="42"/>
      <c r="O299" s="42"/>
      <c r="P299" s="42"/>
      <c r="Q299" s="42"/>
      <c r="R299" s="42"/>
      <c r="S299" s="42"/>
      <c r="T299" s="42"/>
      <c r="U299" s="42"/>
      <c r="V299" s="42"/>
      <c r="W299" s="42"/>
      <c r="X299" s="70"/>
      <c r="Y299" s="56"/>
      <c r="Z299" s="7">
        <f>Z300</f>
        <v>29.125</v>
      </c>
      <c r="AA299" s="139">
        <f t="shared" si="44"/>
        <v>97.08333333333333</v>
      </c>
    </row>
    <row r="300" spans="1:27" ht="32.25" outlineLevel="6" thickBot="1">
      <c r="A300" s="85" t="s">
        <v>101</v>
      </c>
      <c r="B300" s="89">
        <v>951</v>
      </c>
      <c r="C300" s="90" t="s">
        <v>57</v>
      </c>
      <c r="D300" s="90" t="s">
        <v>302</v>
      </c>
      <c r="E300" s="90" t="s">
        <v>96</v>
      </c>
      <c r="F300" s="90"/>
      <c r="G300" s="95">
        <v>30</v>
      </c>
      <c r="H300" s="42"/>
      <c r="I300" s="42"/>
      <c r="J300" s="42"/>
      <c r="K300" s="42"/>
      <c r="L300" s="42"/>
      <c r="M300" s="42"/>
      <c r="N300" s="42"/>
      <c r="O300" s="42"/>
      <c r="P300" s="42"/>
      <c r="Q300" s="42"/>
      <c r="R300" s="42"/>
      <c r="S300" s="42"/>
      <c r="T300" s="42"/>
      <c r="U300" s="42"/>
      <c r="V300" s="42"/>
      <c r="W300" s="42"/>
      <c r="X300" s="70"/>
      <c r="Y300" s="56"/>
      <c r="Z300" s="95">
        <v>29.125</v>
      </c>
      <c r="AA300" s="139">
        <f t="shared" si="44"/>
        <v>97.08333333333333</v>
      </c>
    </row>
    <row r="301" spans="1:27" ht="19.5" outlineLevel="6" thickBot="1">
      <c r="A301" s="121" t="s">
        <v>34</v>
      </c>
      <c r="B301" s="18">
        <v>951</v>
      </c>
      <c r="C301" s="39" t="s">
        <v>13</v>
      </c>
      <c r="D301" s="39" t="s">
        <v>250</v>
      </c>
      <c r="E301" s="39" t="s">
        <v>5</v>
      </c>
      <c r="F301" s="39"/>
      <c r="G301" s="159">
        <f>G302</f>
        <v>1520.7712</v>
      </c>
      <c r="H301" s="42"/>
      <c r="I301" s="42"/>
      <c r="J301" s="42"/>
      <c r="K301" s="42"/>
      <c r="L301" s="42"/>
      <c r="M301" s="42"/>
      <c r="N301" s="42"/>
      <c r="O301" s="42"/>
      <c r="P301" s="42"/>
      <c r="Q301" s="42"/>
      <c r="R301" s="42"/>
      <c r="S301" s="42"/>
      <c r="T301" s="42"/>
      <c r="U301" s="42"/>
      <c r="V301" s="42"/>
      <c r="W301" s="42"/>
      <c r="X301" s="70"/>
      <c r="Y301" s="56"/>
      <c r="Z301" s="159">
        <f>Z302</f>
        <v>1471.69903</v>
      </c>
      <c r="AA301" s="139">
        <f t="shared" si="44"/>
        <v>96.77320493707404</v>
      </c>
    </row>
    <row r="302" spans="1:27" ht="32.25" outlineLevel="6" thickBot="1">
      <c r="A302" s="109" t="s">
        <v>136</v>
      </c>
      <c r="B302" s="19">
        <v>951</v>
      </c>
      <c r="C302" s="9" t="s">
        <v>13</v>
      </c>
      <c r="D302" s="9" t="s">
        <v>251</v>
      </c>
      <c r="E302" s="9" t="s">
        <v>5</v>
      </c>
      <c r="F302" s="9"/>
      <c r="G302" s="140">
        <f>G303</f>
        <v>1520.7712</v>
      </c>
      <c r="H302" s="42"/>
      <c r="I302" s="42"/>
      <c r="J302" s="42"/>
      <c r="K302" s="42"/>
      <c r="L302" s="42"/>
      <c r="M302" s="42"/>
      <c r="N302" s="42"/>
      <c r="O302" s="42"/>
      <c r="P302" s="42"/>
      <c r="Q302" s="42"/>
      <c r="R302" s="42"/>
      <c r="S302" s="42"/>
      <c r="T302" s="42"/>
      <c r="U302" s="42"/>
      <c r="V302" s="42"/>
      <c r="W302" s="42"/>
      <c r="X302" s="70"/>
      <c r="Y302" s="56"/>
      <c r="Z302" s="140">
        <f>Z303</f>
        <v>1471.69903</v>
      </c>
      <c r="AA302" s="139">
        <f t="shared" si="44"/>
        <v>96.77320493707404</v>
      </c>
    </row>
    <row r="303" spans="1:27" ht="32.25" outlineLevel="6" thickBot="1">
      <c r="A303" s="109" t="s">
        <v>137</v>
      </c>
      <c r="B303" s="19">
        <v>951</v>
      </c>
      <c r="C303" s="11" t="s">
        <v>13</v>
      </c>
      <c r="D303" s="11" t="s">
        <v>252</v>
      </c>
      <c r="E303" s="11" t="s">
        <v>5</v>
      </c>
      <c r="F303" s="11"/>
      <c r="G303" s="143">
        <f>G304</f>
        <v>1520.7712</v>
      </c>
      <c r="H303" s="42"/>
      <c r="I303" s="42"/>
      <c r="J303" s="42"/>
      <c r="K303" s="42"/>
      <c r="L303" s="42"/>
      <c r="M303" s="42"/>
      <c r="N303" s="42"/>
      <c r="O303" s="42"/>
      <c r="P303" s="42"/>
      <c r="Q303" s="42"/>
      <c r="R303" s="42"/>
      <c r="S303" s="42"/>
      <c r="T303" s="42"/>
      <c r="U303" s="42"/>
      <c r="V303" s="42"/>
      <c r="W303" s="42"/>
      <c r="X303" s="70"/>
      <c r="Y303" s="56"/>
      <c r="Z303" s="143">
        <f>Z304</f>
        <v>1471.69903</v>
      </c>
      <c r="AA303" s="139">
        <f t="shared" si="44"/>
        <v>96.77320493707404</v>
      </c>
    </row>
    <row r="304" spans="1:27" ht="48" outlineLevel="6" thickBot="1">
      <c r="A304" s="110" t="s">
        <v>207</v>
      </c>
      <c r="B304" s="127">
        <v>951</v>
      </c>
      <c r="C304" s="88" t="s">
        <v>13</v>
      </c>
      <c r="D304" s="88" t="s">
        <v>254</v>
      </c>
      <c r="E304" s="88" t="s">
        <v>5</v>
      </c>
      <c r="F304" s="88"/>
      <c r="G304" s="142">
        <f>G305+G309</f>
        <v>1520.7712</v>
      </c>
      <c r="H304" s="42"/>
      <c r="I304" s="42"/>
      <c r="J304" s="42"/>
      <c r="K304" s="42"/>
      <c r="L304" s="42"/>
      <c r="M304" s="42"/>
      <c r="N304" s="42"/>
      <c r="O304" s="42"/>
      <c r="P304" s="42"/>
      <c r="Q304" s="42"/>
      <c r="R304" s="42"/>
      <c r="S304" s="42"/>
      <c r="T304" s="42"/>
      <c r="U304" s="42"/>
      <c r="V304" s="42"/>
      <c r="W304" s="42"/>
      <c r="X304" s="70"/>
      <c r="Y304" s="56"/>
      <c r="Z304" s="142">
        <f>Z305+Z309</f>
        <v>1471.69903</v>
      </c>
      <c r="AA304" s="139">
        <f t="shared" si="44"/>
        <v>96.77320493707404</v>
      </c>
    </row>
    <row r="305" spans="1:27" ht="32.25" outlineLevel="6" thickBot="1">
      <c r="A305" s="5" t="s">
        <v>94</v>
      </c>
      <c r="B305" s="21">
        <v>951</v>
      </c>
      <c r="C305" s="6" t="s">
        <v>13</v>
      </c>
      <c r="D305" s="6" t="s">
        <v>254</v>
      </c>
      <c r="E305" s="6" t="s">
        <v>91</v>
      </c>
      <c r="F305" s="6"/>
      <c r="G305" s="146">
        <f>G306+G307+G308</f>
        <v>1520.7712</v>
      </c>
      <c r="H305" s="10">
        <f aca="true" t="shared" si="47" ref="H305:X306">H306</f>
        <v>0</v>
      </c>
      <c r="I305" s="10">
        <f t="shared" si="47"/>
        <v>0</v>
      </c>
      <c r="J305" s="10">
        <f t="shared" si="47"/>
        <v>0</v>
      </c>
      <c r="K305" s="10">
        <f t="shared" si="47"/>
        <v>0</v>
      </c>
      <c r="L305" s="10">
        <f t="shared" si="47"/>
        <v>0</v>
      </c>
      <c r="M305" s="10">
        <f t="shared" si="47"/>
        <v>0</v>
      </c>
      <c r="N305" s="10">
        <f t="shared" si="47"/>
        <v>0</v>
      </c>
      <c r="O305" s="10">
        <f t="shared" si="47"/>
        <v>0</v>
      </c>
      <c r="P305" s="10">
        <f t="shared" si="47"/>
        <v>0</v>
      </c>
      <c r="Q305" s="10">
        <f t="shared" si="47"/>
        <v>0</v>
      </c>
      <c r="R305" s="10">
        <f t="shared" si="47"/>
        <v>0</v>
      </c>
      <c r="S305" s="10">
        <f t="shared" si="47"/>
        <v>0</v>
      </c>
      <c r="T305" s="10">
        <f t="shared" si="47"/>
        <v>0</v>
      </c>
      <c r="U305" s="10">
        <f t="shared" si="47"/>
        <v>0</v>
      </c>
      <c r="V305" s="10">
        <f t="shared" si="47"/>
        <v>0</v>
      </c>
      <c r="W305" s="10">
        <f t="shared" si="47"/>
        <v>0</v>
      </c>
      <c r="X305" s="63">
        <f t="shared" si="47"/>
        <v>0</v>
      </c>
      <c r="Y305" s="56">
        <f>X305/G299*100</f>
        <v>0</v>
      </c>
      <c r="Z305" s="146">
        <f>Z306+Z307+Z308</f>
        <v>1471.69903</v>
      </c>
      <c r="AA305" s="139">
        <f t="shared" si="44"/>
        <v>96.77320493707404</v>
      </c>
    </row>
    <row r="306" spans="1:27" ht="32.25" outlineLevel="6" thickBot="1">
      <c r="A306" s="85" t="s">
        <v>247</v>
      </c>
      <c r="B306" s="89">
        <v>951</v>
      </c>
      <c r="C306" s="90" t="s">
        <v>13</v>
      </c>
      <c r="D306" s="90" t="s">
        <v>254</v>
      </c>
      <c r="E306" s="90" t="s">
        <v>92</v>
      </c>
      <c r="F306" s="90"/>
      <c r="G306" s="141">
        <v>1071.26</v>
      </c>
      <c r="H306" s="12">
        <f t="shared" si="47"/>
        <v>0</v>
      </c>
      <c r="I306" s="12">
        <f t="shared" si="47"/>
        <v>0</v>
      </c>
      <c r="J306" s="12">
        <f t="shared" si="47"/>
        <v>0</v>
      </c>
      <c r="K306" s="12">
        <f t="shared" si="47"/>
        <v>0</v>
      </c>
      <c r="L306" s="12">
        <f t="shared" si="47"/>
        <v>0</v>
      </c>
      <c r="M306" s="12">
        <f t="shared" si="47"/>
        <v>0</v>
      </c>
      <c r="N306" s="12">
        <f t="shared" si="47"/>
        <v>0</v>
      </c>
      <c r="O306" s="12">
        <f t="shared" si="47"/>
        <v>0</v>
      </c>
      <c r="P306" s="12">
        <f t="shared" si="47"/>
        <v>0</v>
      </c>
      <c r="Q306" s="12">
        <f t="shared" si="47"/>
        <v>0</v>
      </c>
      <c r="R306" s="12">
        <f t="shared" si="47"/>
        <v>0</v>
      </c>
      <c r="S306" s="12">
        <f t="shared" si="47"/>
        <v>0</v>
      </c>
      <c r="T306" s="12">
        <f t="shared" si="47"/>
        <v>0</v>
      </c>
      <c r="U306" s="12">
        <f t="shared" si="47"/>
        <v>0</v>
      </c>
      <c r="V306" s="12">
        <f t="shared" si="47"/>
        <v>0</v>
      </c>
      <c r="W306" s="12">
        <f t="shared" si="47"/>
        <v>0</v>
      </c>
      <c r="X306" s="64">
        <f t="shared" si="47"/>
        <v>0</v>
      </c>
      <c r="Y306" s="56">
        <f>X306/G300*100</f>
        <v>0</v>
      </c>
      <c r="Z306" s="141">
        <v>1056.18075</v>
      </c>
      <c r="AA306" s="139">
        <f t="shared" si="44"/>
        <v>98.59238186808058</v>
      </c>
    </row>
    <row r="307" spans="1:27" ht="48" outlineLevel="6" thickBot="1">
      <c r="A307" s="85" t="s">
        <v>249</v>
      </c>
      <c r="B307" s="89">
        <v>951</v>
      </c>
      <c r="C307" s="90" t="s">
        <v>13</v>
      </c>
      <c r="D307" s="90" t="s">
        <v>254</v>
      </c>
      <c r="E307" s="90" t="s">
        <v>93</v>
      </c>
      <c r="F307" s="90"/>
      <c r="G307" s="141">
        <v>7.9212</v>
      </c>
      <c r="H307" s="24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42"/>
      <c r="X307" s="62">
        <v>0</v>
      </c>
      <c r="Y307" s="56">
        <f>X307/G301*100</f>
        <v>0</v>
      </c>
      <c r="Z307" s="141">
        <v>7.9212</v>
      </c>
      <c r="AA307" s="139">
        <f t="shared" si="44"/>
        <v>100</v>
      </c>
    </row>
    <row r="308" spans="1:27" ht="48" outlineLevel="6" thickBot="1">
      <c r="A308" s="85" t="s">
        <v>242</v>
      </c>
      <c r="B308" s="89">
        <v>951</v>
      </c>
      <c r="C308" s="90" t="s">
        <v>13</v>
      </c>
      <c r="D308" s="90" t="s">
        <v>254</v>
      </c>
      <c r="E308" s="90" t="s">
        <v>243</v>
      </c>
      <c r="F308" s="90"/>
      <c r="G308" s="141">
        <v>441.59</v>
      </c>
      <c r="H308" s="74"/>
      <c r="I308" s="42"/>
      <c r="J308" s="42"/>
      <c r="K308" s="42"/>
      <c r="L308" s="42"/>
      <c r="M308" s="42"/>
      <c r="N308" s="42"/>
      <c r="O308" s="42"/>
      <c r="P308" s="42"/>
      <c r="Q308" s="42"/>
      <c r="R308" s="42"/>
      <c r="S308" s="42"/>
      <c r="T308" s="42"/>
      <c r="U308" s="42"/>
      <c r="V308" s="42"/>
      <c r="W308" s="42"/>
      <c r="X308" s="72"/>
      <c r="Y308" s="56"/>
      <c r="Z308" s="141">
        <v>407.59708</v>
      </c>
      <c r="AA308" s="139">
        <f t="shared" si="44"/>
        <v>92.3021535813764</v>
      </c>
    </row>
    <row r="309" spans="1:27" ht="32.25" outlineLevel="6" thickBot="1">
      <c r="A309" s="5" t="s">
        <v>100</v>
      </c>
      <c r="B309" s="21">
        <v>951</v>
      </c>
      <c r="C309" s="6" t="s">
        <v>13</v>
      </c>
      <c r="D309" s="6" t="s">
        <v>254</v>
      </c>
      <c r="E309" s="6" t="s">
        <v>95</v>
      </c>
      <c r="F309" s="6"/>
      <c r="G309" s="146">
        <f>G310</f>
        <v>0</v>
      </c>
      <c r="H309" s="74"/>
      <c r="I309" s="42"/>
      <c r="J309" s="42"/>
      <c r="K309" s="42"/>
      <c r="L309" s="42"/>
      <c r="M309" s="42"/>
      <c r="N309" s="42"/>
      <c r="O309" s="42"/>
      <c r="P309" s="42"/>
      <c r="Q309" s="42"/>
      <c r="R309" s="42"/>
      <c r="S309" s="42"/>
      <c r="T309" s="42"/>
      <c r="U309" s="42"/>
      <c r="V309" s="42"/>
      <c r="W309" s="42"/>
      <c r="X309" s="72"/>
      <c r="Y309" s="56"/>
      <c r="Z309" s="146">
        <f>Z310</f>
        <v>0</v>
      </c>
      <c r="AA309" s="139">
        <v>0</v>
      </c>
    </row>
    <row r="310" spans="1:27" ht="32.25" outlineLevel="6" thickBot="1">
      <c r="A310" s="85" t="s">
        <v>101</v>
      </c>
      <c r="B310" s="89">
        <v>951</v>
      </c>
      <c r="C310" s="90" t="s">
        <v>13</v>
      </c>
      <c r="D310" s="90" t="s">
        <v>254</v>
      </c>
      <c r="E310" s="90" t="s">
        <v>96</v>
      </c>
      <c r="F310" s="90"/>
      <c r="G310" s="141">
        <v>0</v>
      </c>
      <c r="H310" s="31">
        <f aca="true" t="shared" si="48" ref="H310:X311">H311</f>
        <v>0</v>
      </c>
      <c r="I310" s="31">
        <f t="shared" si="48"/>
        <v>0</v>
      </c>
      <c r="J310" s="31">
        <f t="shared" si="48"/>
        <v>0</v>
      </c>
      <c r="K310" s="31">
        <f t="shared" si="48"/>
        <v>0</v>
      </c>
      <c r="L310" s="31">
        <f t="shared" si="48"/>
        <v>0</v>
      </c>
      <c r="M310" s="31">
        <f t="shared" si="48"/>
        <v>0</v>
      </c>
      <c r="N310" s="31">
        <f t="shared" si="48"/>
        <v>0</v>
      </c>
      <c r="O310" s="31">
        <f t="shared" si="48"/>
        <v>0</v>
      </c>
      <c r="P310" s="31">
        <f t="shared" si="48"/>
        <v>0</v>
      </c>
      <c r="Q310" s="31">
        <f t="shared" si="48"/>
        <v>0</v>
      </c>
      <c r="R310" s="31">
        <f t="shared" si="48"/>
        <v>0</v>
      </c>
      <c r="S310" s="31">
        <f t="shared" si="48"/>
        <v>0</v>
      </c>
      <c r="T310" s="31">
        <f t="shared" si="48"/>
        <v>0</v>
      </c>
      <c r="U310" s="31">
        <f t="shared" si="48"/>
        <v>0</v>
      </c>
      <c r="V310" s="31">
        <f t="shared" si="48"/>
        <v>0</v>
      </c>
      <c r="W310" s="31">
        <f t="shared" si="48"/>
        <v>0</v>
      </c>
      <c r="X310" s="63">
        <f t="shared" si="48"/>
        <v>1409.01825</v>
      </c>
      <c r="Y310" s="56">
        <f>X310/G304*100</f>
        <v>92.6515606029362</v>
      </c>
      <c r="Z310" s="141">
        <v>0</v>
      </c>
      <c r="AA310" s="139">
        <v>0</v>
      </c>
    </row>
    <row r="311" spans="1:27" ht="19.5" outlineLevel="6" thickBot="1">
      <c r="A311" s="105" t="s">
        <v>64</v>
      </c>
      <c r="B311" s="18">
        <v>951</v>
      </c>
      <c r="C311" s="14" t="s">
        <v>45</v>
      </c>
      <c r="D311" s="14" t="s">
        <v>250</v>
      </c>
      <c r="E311" s="14" t="s">
        <v>5</v>
      </c>
      <c r="F311" s="14"/>
      <c r="G311" s="15">
        <f>G312</f>
        <v>21758.47983</v>
      </c>
      <c r="H311" s="32">
        <f t="shared" si="48"/>
        <v>0</v>
      </c>
      <c r="I311" s="32">
        <f t="shared" si="48"/>
        <v>0</v>
      </c>
      <c r="J311" s="32">
        <f t="shared" si="48"/>
        <v>0</v>
      </c>
      <c r="K311" s="32">
        <f t="shared" si="48"/>
        <v>0</v>
      </c>
      <c r="L311" s="32">
        <f t="shared" si="48"/>
        <v>0</v>
      </c>
      <c r="M311" s="32">
        <f t="shared" si="48"/>
        <v>0</v>
      </c>
      <c r="N311" s="32">
        <f t="shared" si="48"/>
        <v>0</v>
      </c>
      <c r="O311" s="32">
        <f t="shared" si="48"/>
        <v>0</v>
      </c>
      <c r="P311" s="32">
        <f t="shared" si="48"/>
        <v>0</v>
      </c>
      <c r="Q311" s="32">
        <f t="shared" si="48"/>
        <v>0</v>
      </c>
      <c r="R311" s="32">
        <f t="shared" si="48"/>
        <v>0</v>
      </c>
      <c r="S311" s="32">
        <f t="shared" si="48"/>
        <v>0</v>
      </c>
      <c r="T311" s="32">
        <f t="shared" si="48"/>
        <v>0</v>
      </c>
      <c r="U311" s="32">
        <f t="shared" si="48"/>
        <v>0</v>
      </c>
      <c r="V311" s="32">
        <f t="shared" si="48"/>
        <v>0</v>
      </c>
      <c r="W311" s="32">
        <f t="shared" si="48"/>
        <v>0</v>
      </c>
      <c r="X311" s="64">
        <f t="shared" si="48"/>
        <v>1409.01825</v>
      </c>
      <c r="Y311" s="56">
        <f>X311/G305*100</f>
        <v>92.6515606029362</v>
      </c>
      <c r="Z311" s="15">
        <f>Z312</f>
        <v>20938.59322</v>
      </c>
      <c r="AA311" s="139">
        <f t="shared" si="44"/>
        <v>96.23187549679108</v>
      </c>
    </row>
    <row r="312" spans="1:27" ht="19.5" outlineLevel="6" thickBot="1">
      <c r="A312" s="8" t="s">
        <v>35</v>
      </c>
      <c r="B312" s="19">
        <v>951</v>
      </c>
      <c r="C312" s="9" t="s">
        <v>14</v>
      </c>
      <c r="D312" s="9" t="s">
        <v>250</v>
      </c>
      <c r="E312" s="9" t="s">
        <v>5</v>
      </c>
      <c r="F312" s="9"/>
      <c r="G312" s="10">
        <f>G313+G317+G336+G340+G344+G348</f>
        <v>21758.47983</v>
      </c>
      <c r="H312" s="34">
        <f aca="true" t="shared" si="49" ref="H312:X312">H317</f>
        <v>0</v>
      </c>
      <c r="I312" s="34">
        <f t="shared" si="49"/>
        <v>0</v>
      </c>
      <c r="J312" s="34">
        <f t="shared" si="49"/>
        <v>0</v>
      </c>
      <c r="K312" s="34">
        <f t="shared" si="49"/>
        <v>0</v>
      </c>
      <c r="L312" s="34">
        <f t="shared" si="49"/>
        <v>0</v>
      </c>
      <c r="M312" s="34">
        <f t="shared" si="49"/>
        <v>0</v>
      </c>
      <c r="N312" s="34">
        <f t="shared" si="49"/>
        <v>0</v>
      </c>
      <c r="O312" s="34">
        <f t="shared" si="49"/>
        <v>0</v>
      </c>
      <c r="P312" s="34">
        <f t="shared" si="49"/>
        <v>0</v>
      </c>
      <c r="Q312" s="34">
        <f t="shared" si="49"/>
        <v>0</v>
      </c>
      <c r="R312" s="34">
        <f t="shared" si="49"/>
        <v>0</v>
      </c>
      <c r="S312" s="34">
        <f t="shared" si="49"/>
        <v>0</v>
      </c>
      <c r="T312" s="34">
        <f t="shared" si="49"/>
        <v>0</v>
      </c>
      <c r="U312" s="34">
        <f t="shared" si="49"/>
        <v>0</v>
      </c>
      <c r="V312" s="34">
        <f t="shared" si="49"/>
        <v>0</v>
      </c>
      <c r="W312" s="34">
        <f t="shared" si="49"/>
        <v>0</v>
      </c>
      <c r="X312" s="65">
        <f t="shared" si="49"/>
        <v>1409.01825</v>
      </c>
      <c r="Y312" s="56">
        <f>X312/G306*100</f>
        <v>131.52906390605457</v>
      </c>
      <c r="Z312" s="10">
        <f>Z313+Z317+Z336+Z340+Z344+Z348</f>
        <v>20938.59322</v>
      </c>
      <c r="AA312" s="139">
        <f t="shared" si="44"/>
        <v>96.23187549679108</v>
      </c>
    </row>
    <row r="313" spans="1:27" ht="32.25" outlineLevel="6" thickBot="1">
      <c r="A313" s="109" t="s">
        <v>136</v>
      </c>
      <c r="B313" s="19">
        <v>951</v>
      </c>
      <c r="C313" s="9" t="s">
        <v>14</v>
      </c>
      <c r="D313" s="9" t="s">
        <v>251</v>
      </c>
      <c r="E313" s="9" t="s">
        <v>5</v>
      </c>
      <c r="F313" s="9"/>
      <c r="G313" s="10">
        <f>G314</f>
        <v>130.96012</v>
      </c>
      <c r="H313" s="53"/>
      <c r="I313" s="44"/>
      <c r="J313" s="44"/>
      <c r="K313" s="44"/>
      <c r="L313" s="44"/>
      <c r="M313" s="44"/>
      <c r="N313" s="44"/>
      <c r="O313" s="44"/>
      <c r="P313" s="44"/>
      <c r="Q313" s="44"/>
      <c r="R313" s="44"/>
      <c r="S313" s="44"/>
      <c r="T313" s="44"/>
      <c r="U313" s="44"/>
      <c r="V313" s="44"/>
      <c r="W313" s="44"/>
      <c r="X313" s="79"/>
      <c r="Y313" s="56"/>
      <c r="Z313" s="10">
        <f>Z314</f>
        <v>130.96012</v>
      </c>
      <c r="AA313" s="139">
        <f t="shared" si="44"/>
        <v>100</v>
      </c>
    </row>
    <row r="314" spans="1:27" ht="32.25" outlineLevel="6" thickBot="1">
      <c r="A314" s="109" t="s">
        <v>137</v>
      </c>
      <c r="B314" s="19">
        <v>951</v>
      </c>
      <c r="C314" s="9" t="s">
        <v>14</v>
      </c>
      <c r="D314" s="9" t="s">
        <v>252</v>
      </c>
      <c r="E314" s="9" t="s">
        <v>5</v>
      </c>
      <c r="F314" s="9"/>
      <c r="G314" s="10">
        <f>G315</f>
        <v>130.96012</v>
      </c>
      <c r="H314" s="53"/>
      <c r="I314" s="44"/>
      <c r="J314" s="44"/>
      <c r="K314" s="44"/>
      <c r="L314" s="44"/>
      <c r="M314" s="44"/>
      <c r="N314" s="44"/>
      <c r="O314" s="44"/>
      <c r="P314" s="44"/>
      <c r="Q314" s="44"/>
      <c r="R314" s="44"/>
      <c r="S314" s="44"/>
      <c r="T314" s="44"/>
      <c r="U314" s="44"/>
      <c r="V314" s="44"/>
      <c r="W314" s="44"/>
      <c r="X314" s="79"/>
      <c r="Y314" s="56"/>
      <c r="Z314" s="10">
        <f>Z315</f>
        <v>130.96012</v>
      </c>
      <c r="AA314" s="139">
        <f t="shared" si="44"/>
        <v>100</v>
      </c>
    </row>
    <row r="315" spans="1:27" ht="19.5" outlineLevel="6" thickBot="1">
      <c r="A315" s="91" t="s">
        <v>141</v>
      </c>
      <c r="B315" s="87">
        <v>951</v>
      </c>
      <c r="C315" s="88" t="s">
        <v>14</v>
      </c>
      <c r="D315" s="88" t="s">
        <v>337</v>
      </c>
      <c r="E315" s="88" t="s">
        <v>5</v>
      </c>
      <c r="F315" s="88"/>
      <c r="G315" s="16">
        <f>G316</f>
        <v>130.96012</v>
      </c>
      <c r="H315" s="53"/>
      <c r="I315" s="44"/>
      <c r="J315" s="44"/>
      <c r="K315" s="44"/>
      <c r="L315" s="44"/>
      <c r="M315" s="44"/>
      <c r="N315" s="44"/>
      <c r="O315" s="44"/>
      <c r="P315" s="44"/>
      <c r="Q315" s="44"/>
      <c r="R315" s="44"/>
      <c r="S315" s="44"/>
      <c r="T315" s="44"/>
      <c r="U315" s="44"/>
      <c r="V315" s="44"/>
      <c r="W315" s="44"/>
      <c r="X315" s="79"/>
      <c r="Y315" s="56"/>
      <c r="Z315" s="16">
        <f>Z316</f>
        <v>130.96012</v>
      </c>
      <c r="AA315" s="139">
        <f t="shared" si="44"/>
        <v>100</v>
      </c>
    </row>
    <row r="316" spans="1:27" ht="19.5" outlineLevel="6" thickBot="1">
      <c r="A316" s="5" t="s">
        <v>110</v>
      </c>
      <c r="B316" s="21">
        <v>951</v>
      </c>
      <c r="C316" s="6" t="s">
        <v>14</v>
      </c>
      <c r="D316" s="6" t="s">
        <v>337</v>
      </c>
      <c r="E316" s="6" t="s">
        <v>89</v>
      </c>
      <c r="F316" s="6"/>
      <c r="G316" s="7">
        <v>130.96012</v>
      </c>
      <c r="H316" s="53"/>
      <c r="I316" s="44"/>
      <c r="J316" s="44"/>
      <c r="K316" s="44"/>
      <c r="L316" s="44"/>
      <c r="M316" s="44"/>
      <c r="N316" s="44"/>
      <c r="O316" s="44"/>
      <c r="P316" s="44"/>
      <c r="Q316" s="44"/>
      <c r="R316" s="44"/>
      <c r="S316" s="44"/>
      <c r="T316" s="44"/>
      <c r="U316" s="44"/>
      <c r="V316" s="44"/>
      <c r="W316" s="44"/>
      <c r="X316" s="79"/>
      <c r="Y316" s="56"/>
      <c r="Z316" s="7">
        <v>130.96012</v>
      </c>
      <c r="AA316" s="139">
        <f t="shared" si="44"/>
        <v>100</v>
      </c>
    </row>
    <row r="317" spans="1:27" ht="19.5" outlineLevel="6" thickBot="1">
      <c r="A317" s="13" t="s">
        <v>163</v>
      </c>
      <c r="B317" s="19">
        <v>951</v>
      </c>
      <c r="C317" s="11" t="s">
        <v>14</v>
      </c>
      <c r="D317" s="11" t="s">
        <v>303</v>
      </c>
      <c r="E317" s="11" t="s">
        <v>5</v>
      </c>
      <c r="F317" s="11"/>
      <c r="G317" s="12">
        <f>G318+G322</f>
        <v>21391.51971</v>
      </c>
      <c r="H317" s="24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42"/>
      <c r="X317" s="62">
        <v>1409.01825</v>
      </c>
      <c r="Y317" s="56">
        <f>X317/G307*100</f>
        <v>17787.939327374643</v>
      </c>
      <c r="Z317" s="12">
        <f>Z318+Z322</f>
        <v>20571.64298</v>
      </c>
      <c r="AA317" s="139">
        <f t="shared" si="44"/>
        <v>96.16728151568994</v>
      </c>
    </row>
    <row r="318" spans="1:27" ht="19.5" outlineLevel="6" thickBot="1">
      <c r="A318" s="91" t="s">
        <v>122</v>
      </c>
      <c r="B318" s="87">
        <v>951</v>
      </c>
      <c r="C318" s="88" t="s">
        <v>14</v>
      </c>
      <c r="D318" s="88" t="s">
        <v>304</v>
      </c>
      <c r="E318" s="88" t="s">
        <v>5</v>
      </c>
      <c r="F318" s="88"/>
      <c r="G318" s="16">
        <f>G319</f>
        <v>1070</v>
      </c>
      <c r="H318" s="74"/>
      <c r="I318" s="42"/>
      <c r="J318" s="42"/>
      <c r="K318" s="42"/>
      <c r="L318" s="42"/>
      <c r="M318" s="42"/>
      <c r="N318" s="42"/>
      <c r="O318" s="42"/>
      <c r="P318" s="42"/>
      <c r="Q318" s="42"/>
      <c r="R318" s="42"/>
      <c r="S318" s="42"/>
      <c r="T318" s="42"/>
      <c r="U318" s="42"/>
      <c r="V318" s="42"/>
      <c r="W318" s="42"/>
      <c r="X318" s="72"/>
      <c r="Y318" s="56"/>
      <c r="Z318" s="16">
        <f>Z319</f>
        <v>1070</v>
      </c>
      <c r="AA318" s="139">
        <f t="shared" si="44"/>
        <v>100</v>
      </c>
    </row>
    <row r="319" spans="1:27" ht="32.25" outlineLevel="6" thickBot="1">
      <c r="A319" s="76" t="s">
        <v>164</v>
      </c>
      <c r="B319" s="21">
        <v>951</v>
      </c>
      <c r="C319" s="6" t="s">
        <v>14</v>
      </c>
      <c r="D319" s="6" t="s">
        <v>305</v>
      </c>
      <c r="E319" s="6" t="s">
        <v>5</v>
      </c>
      <c r="F319" s="6"/>
      <c r="G319" s="7">
        <f>G320</f>
        <v>1070</v>
      </c>
      <c r="H319" s="74"/>
      <c r="I319" s="42"/>
      <c r="J319" s="42"/>
      <c r="K319" s="42"/>
      <c r="L319" s="42"/>
      <c r="M319" s="42"/>
      <c r="N319" s="42"/>
      <c r="O319" s="42"/>
      <c r="P319" s="42"/>
      <c r="Q319" s="42"/>
      <c r="R319" s="42"/>
      <c r="S319" s="42"/>
      <c r="T319" s="42"/>
      <c r="U319" s="42"/>
      <c r="V319" s="42"/>
      <c r="W319" s="42"/>
      <c r="X319" s="72"/>
      <c r="Y319" s="56"/>
      <c r="Z319" s="7">
        <f>Z320</f>
        <v>1070</v>
      </c>
      <c r="AA319" s="139">
        <f t="shared" si="44"/>
        <v>100</v>
      </c>
    </row>
    <row r="320" spans="1:27" ht="32.25" outlineLevel="6" thickBot="1">
      <c r="A320" s="85" t="s">
        <v>100</v>
      </c>
      <c r="B320" s="89">
        <v>951</v>
      </c>
      <c r="C320" s="90" t="s">
        <v>14</v>
      </c>
      <c r="D320" s="90" t="s">
        <v>305</v>
      </c>
      <c r="E320" s="90" t="s">
        <v>95</v>
      </c>
      <c r="F320" s="90"/>
      <c r="G320" s="95">
        <f>G321</f>
        <v>1070</v>
      </c>
      <c r="H320" s="74"/>
      <c r="I320" s="42"/>
      <c r="J320" s="42"/>
      <c r="K320" s="42"/>
      <c r="L320" s="42"/>
      <c r="M320" s="42"/>
      <c r="N320" s="42"/>
      <c r="O320" s="42"/>
      <c r="P320" s="42"/>
      <c r="Q320" s="42"/>
      <c r="R320" s="42"/>
      <c r="S320" s="42"/>
      <c r="T320" s="42"/>
      <c r="U320" s="42"/>
      <c r="V320" s="42"/>
      <c r="W320" s="42"/>
      <c r="X320" s="72"/>
      <c r="Y320" s="56"/>
      <c r="Z320" s="95">
        <f>Z321</f>
        <v>1070</v>
      </c>
      <c r="AA320" s="139">
        <f t="shared" si="44"/>
        <v>100</v>
      </c>
    </row>
    <row r="321" spans="1:27" ht="32.25" outlineLevel="6" thickBot="1">
      <c r="A321" s="85" t="s">
        <v>101</v>
      </c>
      <c r="B321" s="89">
        <v>951</v>
      </c>
      <c r="C321" s="90" t="s">
        <v>14</v>
      </c>
      <c r="D321" s="90" t="s">
        <v>305</v>
      </c>
      <c r="E321" s="90" t="s">
        <v>96</v>
      </c>
      <c r="F321" s="90"/>
      <c r="G321" s="95">
        <v>1070</v>
      </c>
      <c r="H321" s="74"/>
      <c r="I321" s="42"/>
      <c r="J321" s="42"/>
      <c r="K321" s="42"/>
      <c r="L321" s="42"/>
      <c r="M321" s="42"/>
      <c r="N321" s="42"/>
      <c r="O321" s="42"/>
      <c r="P321" s="42"/>
      <c r="Q321" s="42"/>
      <c r="R321" s="42"/>
      <c r="S321" s="42"/>
      <c r="T321" s="42"/>
      <c r="U321" s="42"/>
      <c r="V321" s="42"/>
      <c r="W321" s="42"/>
      <c r="X321" s="72"/>
      <c r="Y321" s="56"/>
      <c r="Z321" s="95">
        <v>1070</v>
      </c>
      <c r="AA321" s="139">
        <f t="shared" si="44"/>
        <v>100</v>
      </c>
    </row>
    <row r="322" spans="1:27" ht="32.25" outlineLevel="6" thickBot="1">
      <c r="A322" s="111" t="s">
        <v>165</v>
      </c>
      <c r="B322" s="87">
        <v>951</v>
      </c>
      <c r="C322" s="88" t="s">
        <v>14</v>
      </c>
      <c r="D322" s="88" t="s">
        <v>306</v>
      </c>
      <c r="E322" s="88" t="s">
        <v>5</v>
      </c>
      <c r="F322" s="88"/>
      <c r="G322" s="16">
        <f>G323+G327+G330+G333</f>
        <v>20321.51971</v>
      </c>
      <c r="H322" s="74"/>
      <c r="I322" s="42"/>
      <c r="J322" s="42"/>
      <c r="K322" s="42"/>
      <c r="L322" s="42"/>
      <c r="M322" s="42"/>
      <c r="N322" s="42"/>
      <c r="O322" s="42"/>
      <c r="P322" s="42"/>
      <c r="Q322" s="42"/>
      <c r="R322" s="42"/>
      <c r="S322" s="42"/>
      <c r="T322" s="42"/>
      <c r="U322" s="42"/>
      <c r="V322" s="42"/>
      <c r="W322" s="42"/>
      <c r="X322" s="72"/>
      <c r="Y322" s="56"/>
      <c r="Z322" s="16">
        <f>Z323+Z327+Z330+Z333</f>
        <v>19501.64298</v>
      </c>
      <c r="AA322" s="139">
        <f t="shared" si="44"/>
        <v>95.96547531040926</v>
      </c>
    </row>
    <row r="323" spans="1:27" ht="32.25" outlineLevel="6" thickBot="1">
      <c r="A323" s="5" t="s">
        <v>166</v>
      </c>
      <c r="B323" s="21">
        <v>951</v>
      </c>
      <c r="C323" s="6" t="s">
        <v>14</v>
      </c>
      <c r="D323" s="6" t="s">
        <v>307</v>
      </c>
      <c r="E323" s="6" t="s">
        <v>5</v>
      </c>
      <c r="F323" s="6"/>
      <c r="G323" s="7">
        <f>G324</f>
        <v>11552.38412</v>
      </c>
      <c r="H323" s="29">
        <f aca="true" t="shared" si="50" ref="H323:X323">H324</f>
        <v>0</v>
      </c>
      <c r="I323" s="29">
        <f t="shared" si="50"/>
        <v>0</v>
      </c>
      <c r="J323" s="29">
        <f t="shared" si="50"/>
        <v>0</v>
      </c>
      <c r="K323" s="29">
        <f t="shared" si="50"/>
        <v>0</v>
      </c>
      <c r="L323" s="29">
        <f t="shared" si="50"/>
        <v>0</v>
      </c>
      <c r="M323" s="29">
        <f t="shared" si="50"/>
        <v>0</v>
      </c>
      <c r="N323" s="29">
        <f t="shared" si="50"/>
        <v>0</v>
      </c>
      <c r="O323" s="29">
        <f t="shared" si="50"/>
        <v>0</v>
      </c>
      <c r="P323" s="29">
        <f t="shared" si="50"/>
        <v>0</v>
      </c>
      <c r="Q323" s="29">
        <f t="shared" si="50"/>
        <v>0</v>
      </c>
      <c r="R323" s="29">
        <f t="shared" si="50"/>
        <v>0</v>
      </c>
      <c r="S323" s="29">
        <f t="shared" si="50"/>
        <v>0</v>
      </c>
      <c r="T323" s="29">
        <f t="shared" si="50"/>
        <v>0</v>
      </c>
      <c r="U323" s="29">
        <f t="shared" si="50"/>
        <v>0</v>
      </c>
      <c r="V323" s="29">
        <f t="shared" si="50"/>
        <v>0</v>
      </c>
      <c r="W323" s="29">
        <f t="shared" si="50"/>
        <v>0</v>
      </c>
      <c r="X323" s="70">
        <f t="shared" si="50"/>
        <v>669.14176</v>
      </c>
      <c r="Y323" s="56">
        <f>X323/G317*100</f>
        <v>3.1280702309672415</v>
      </c>
      <c r="Z323" s="7">
        <f>Z324</f>
        <v>11034.08265</v>
      </c>
      <c r="AA323" s="139">
        <f t="shared" si="44"/>
        <v>95.51346748328172</v>
      </c>
    </row>
    <row r="324" spans="1:27" ht="19.5" outlineLevel="6" thickBot="1">
      <c r="A324" s="85" t="s">
        <v>121</v>
      </c>
      <c r="B324" s="89">
        <v>951</v>
      </c>
      <c r="C324" s="90" t="s">
        <v>14</v>
      </c>
      <c r="D324" s="90" t="s">
        <v>307</v>
      </c>
      <c r="E324" s="90" t="s">
        <v>120</v>
      </c>
      <c r="F324" s="90"/>
      <c r="G324" s="95">
        <f>G325+G326</f>
        <v>11552.38412</v>
      </c>
      <c r="H324" s="10">
        <f aca="true" t="shared" si="51" ref="H324:X324">H346</f>
        <v>0</v>
      </c>
      <c r="I324" s="10">
        <f t="shared" si="51"/>
        <v>0</v>
      </c>
      <c r="J324" s="10">
        <f t="shared" si="51"/>
        <v>0</v>
      </c>
      <c r="K324" s="10">
        <f t="shared" si="51"/>
        <v>0</v>
      </c>
      <c r="L324" s="10">
        <f t="shared" si="51"/>
        <v>0</v>
      </c>
      <c r="M324" s="10">
        <f t="shared" si="51"/>
        <v>0</v>
      </c>
      <c r="N324" s="10">
        <f t="shared" si="51"/>
        <v>0</v>
      </c>
      <c r="O324" s="10">
        <f t="shared" si="51"/>
        <v>0</v>
      </c>
      <c r="P324" s="10">
        <f t="shared" si="51"/>
        <v>0</v>
      </c>
      <c r="Q324" s="10">
        <f t="shared" si="51"/>
        <v>0</v>
      </c>
      <c r="R324" s="10">
        <f t="shared" si="51"/>
        <v>0</v>
      </c>
      <c r="S324" s="10">
        <f t="shared" si="51"/>
        <v>0</v>
      </c>
      <c r="T324" s="10">
        <f t="shared" si="51"/>
        <v>0</v>
      </c>
      <c r="U324" s="10">
        <f t="shared" si="51"/>
        <v>0</v>
      </c>
      <c r="V324" s="10">
        <f t="shared" si="51"/>
        <v>0</v>
      </c>
      <c r="W324" s="10">
        <f t="shared" si="51"/>
        <v>0</v>
      </c>
      <c r="X324" s="63">
        <f t="shared" si="51"/>
        <v>669.14176</v>
      </c>
      <c r="Y324" s="56">
        <f>X324/G318*100</f>
        <v>62.53661308411215</v>
      </c>
      <c r="Z324" s="95">
        <f>Z325+Z326</f>
        <v>11034.08265</v>
      </c>
      <c r="AA324" s="139">
        <f t="shared" si="44"/>
        <v>95.51346748328172</v>
      </c>
    </row>
    <row r="325" spans="1:27" ht="48" outlineLevel="6" thickBot="1">
      <c r="A325" s="96" t="s">
        <v>209</v>
      </c>
      <c r="B325" s="89">
        <v>951</v>
      </c>
      <c r="C325" s="90" t="s">
        <v>14</v>
      </c>
      <c r="D325" s="90" t="s">
        <v>307</v>
      </c>
      <c r="E325" s="90" t="s">
        <v>89</v>
      </c>
      <c r="F325" s="90"/>
      <c r="G325" s="95">
        <v>11296.1407</v>
      </c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63"/>
      <c r="Y325" s="56"/>
      <c r="Z325" s="95">
        <v>10804.75165</v>
      </c>
      <c r="AA325" s="139">
        <f t="shared" si="44"/>
        <v>95.64993865559767</v>
      </c>
    </row>
    <row r="326" spans="1:27" ht="19.5" outlineLevel="6" thickBot="1">
      <c r="A326" s="93" t="s">
        <v>87</v>
      </c>
      <c r="B326" s="89">
        <v>951</v>
      </c>
      <c r="C326" s="90" t="s">
        <v>14</v>
      </c>
      <c r="D326" s="90" t="s">
        <v>316</v>
      </c>
      <c r="E326" s="90" t="s">
        <v>88</v>
      </c>
      <c r="F326" s="90"/>
      <c r="G326" s="95">
        <v>256.24342</v>
      </c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63"/>
      <c r="Y326" s="56"/>
      <c r="Z326" s="95">
        <v>229.331</v>
      </c>
      <c r="AA326" s="139">
        <f t="shared" si="44"/>
        <v>89.49732250685695</v>
      </c>
    </row>
    <row r="327" spans="1:27" ht="32.25" outlineLevel="6" thickBot="1">
      <c r="A327" s="5" t="s">
        <v>167</v>
      </c>
      <c r="B327" s="21">
        <v>951</v>
      </c>
      <c r="C327" s="6" t="s">
        <v>14</v>
      </c>
      <c r="D327" s="6" t="s">
        <v>308</v>
      </c>
      <c r="E327" s="6" t="s">
        <v>5</v>
      </c>
      <c r="F327" s="6"/>
      <c r="G327" s="7">
        <f>G328</f>
        <v>8740.58259</v>
      </c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63"/>
      <c r="Y327" s="56"/>
      <c r="Z327" s="7">
        <f>Z328</f>
        <v>8439.00733</v>
      </c>
      <c r="AA327" s="139">
        <f t="shared" si="44"/>
        <v>96.54971213995474</v>
      </c>
    </row>
    <row r="328" spans="1:27" ht="34.5" customHeight="1" outlineLevel="6" thickBot="1">
      <c r="A328" s="85" t="s">
        <v>121</v>
      </c>
      <c r="B328" s="89">
        <v>951</v>
      </c>
      <c r="C328" s="90" t="s">
        <v>14</v>
      </c>
      <c r="D328" s="90" t="s">
        <v>308</v>
      </c>
      <c r="E328" s="90" t="s">
        <v>120</v>
      </c>
      <c r="F328" s="90"/>
      <c r="G328" s="95">
        <f>G329</f>
        <v>8740.58259</v>
      </c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63"/>
      <c r="Y328" s="56"/>
      <c r="Z328" s="95">
        <f>Z329</f>
        <v>8439.00733</v>
      </c>
      <c r="AA328" s="139">
        <f t="shared" si="44"/>
        <v>96.54971213995474</v>
      </c>
    </row>
    <row r="329" spans="1:27" ht="48" outlineLevel="6" thickBot="1">
      <c r="A329" s="96" t="s">
        <v>209</v>
      </c>
      <c r="B329" s="89">
        <v>951</v>
      </c>
      <c r="C329" s="90" t="s">
        <v>14</v>
      </c>
      <c r="D329" s="90" t="s">
        <v>308</v>
      </c>
      <c r="E329" s="90" t="s">
        <v>89</v>
      </c>
      <c r="F329" s="90"/>
      <c r="G329" s="95">
        <v>8740.58259</v>
      </c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63"/>
      <c r="Y329" s="56"/>
      <c r="Z329" s="95">
        <v>8439.00733</v>
      </c>
      <c r="AA329" s="139">
        <f t="shared" si="44"/>
        <v>96.54971213995474</v>
      </c>
    </row>
    <row r="330" spans="1:27" ht="32.25" outlineLevel="6" thickBot="1">
      <c r="A330" s="5" t="s">
        <v>374</v>
      </c>
      <c r="B330" s="21">
        <v>951</v>
      </c>
      <c r="C330" s="6" t="s">
        <v>14</v>
      </c>
      <c r="D330" s="6" t="s">
        <v>375</v>
      </c>
      <c r="E330" s="6" t="s">
        <v>5</v>
      </c>
      <c r="F330" s="6"/>
      <c r="G330" s="7">
        <f>G331</f>
        <v>18.953</v>
      </c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63"/>
      <c r="Y330" s="56"/>
      <c r="Z330" s="7">
        <f>Z331</f>
        <v>18.953</v>
      </c>
      <c r="AA330" s="139">
        <f t="shared" si="44"/>
        <v>100</v>
      </c>
    </row>
    <row r="331" spans="1:27" ht="19.5" outlineLevel="6" thickBot="1">
      <c r="A331" s="85" t="s">
        <v>121</v>
      </c>
      <c r="B331" s="89">
        <v>951</v>
      </c>
      <c r="C331" s="90" t="s">
        <v>14</v>
      </c>
      <c r="D331" s="90" t="s">
        <v>375</v>
      </c>
      <c r="E331" s="90" t="s">
        <v>120</v>
      </c>
      <c r="F331" s="90"/>
      <c r="G331" s="95">
        <f>G332</f>
        <v>18.953</v>
      </c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63"/>
      <c r="Y331" s="56"/>
      <c r="Z331" s="95">
        <f>Z332</f>
        <v>18.953</v>
      </c>
      <c r="AA331" s="139">
        <f t="shared" si="44"/>
        <v>100</v>
      </c>
    </row>
    <row r="332" spans="1:27" ht="19.5" outlineLevel="6" thickBot="1">
      <c r="A332" s="93" t="s">
        <v>87</v>
      </c>
      <c r="B332" s="89">
        <v>951</v>
      </c>
      <c r="C332" s="90" t="s">
        <v>14</v>
      </c>
      <c r="D332" s="90" t="s">
        <v>375</v>
      </c>
      <c r="E332" s="90" t="s">
        <v>88</v>
      </c>
      <c r="F332" s="90"/>
      <c r="G332" s="95">
        <v>18.953</v>
      </c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63"/>
      <c r="Y332" s="56"/>
      <c r="Z332" s="95">
        <v>18.953</v>
      </c>
      <c r="AA332" s="139">
        <f t="shared" si="44"/>
        <v>100</v>
      </c>
    </row>
    <row r="333" spans="1:27" ht="32.25" outlineLevel="6" thickBot="1">
      <c r="A333" s="76" t="s">
        <v>241</v>
      </c>
      <c r="B333" s="21">
        <v>951</v>
      </c>
      <c r="C333" s="6" t="s">
        <v>14</v>
      </c>
      <c r="D333" s="6" t="s">
        <v>309</v>
      </c>
      <c r="E333" s="6" t="s">
        <v>5</v>
      </c>
      <c r="F333" s="6"/>
      <c r="G333" s="7">
        <f>G334</f>
        <v>9.6</v>
      </c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63"/>
      <c r="Y333" s="56"/>
      <c r="Z333" s="7">
        <f>Z334</f>
        <v>9.6</v>
      </c>
      <c r="AA333" s="139">
        <f t="shared" si="44"/>
        <v>100</v>
      </c>
    </row>
    <row r="334" spans="1:27" ht="19.5" outlineLevel="6" thickBot="1">
      <c r="A334" s="85" t="s">
        <v>121</v>
      </c>
      <c r="B334" s="89">
        <v>951</v>
      </c>
      <c r="C334" s="90" t="s">
        <v>14</v>
      </c>
      <c r="D334" s="90" t="s">
        <v>309</v>
      </c>
      <c r="E334" s="90" t="s">
        <v>120</v>
      </c>
      <c r="F334" s="90"/>
      <c r="G334" s="95">
        <f>G335</f>
        <v>9.6</v>
      </c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63"/>
      <c r="Y334" s="56"/>
      <c r="Z334" s="95">
        <f>Z335</f>
        <v>9.6</v>
      </c>
      <c r="AA334" s="139">
        <f t="shared" si="44"/>
        <v>100</v>
      </c>
    </row>
    <row r="335" spans="1:27" ht="48" outlineLevel="6" thickBot="1">
      <c r="A335" s="96" t="s">
        <v>209</v>
      </c>
      <c r="B335" s="89">
        <v>951</v>
      </c>
      <c r="C335" s="90" t="s">
        <v>14</v>
      </c>
      <c r="D335" s="90" t="s">
        <v>309</v>
      </c>
      <c r="E335" s="90" t="s">
        <v>89</v>
      </c>
      <c r="F335" s="90"/>
      <c r="G335" s="95">
        <v>9.6</v>
      </c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63"/>
      <c r="Y335" s="56"/>
      <c r="Z335" s="95">
        <v>9.6</v>
      </c>
      <c r="AA335" s="139">
        <f t="shared" si="44"/>
        <v>100</v>
      </c>
    </row>
    <row r="336" spans="1:27" ht="32.25" outlineLevel="6" thickBot="1">
      <c r="A336" s="13" t="s">
        <v>393</v>
      </c>
      <c r="B336" s="19">
        <v>951</v>
      </c>
      <c r="C336" s="9" t="s">
        <v>14</v>
      </c>
      <c r="D336" s="9" t="s">
        <v>320</v>
      </c>
      <c r="E336" s="9" t="s">
        <v>5</v>
      </c>
      <c r="F336" s="9"/>
      <c r="G336" s="10">
        <f>G337</f>
        <v>50</v>
      </c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63"/>
      <c r="Y336" s="56"/>
      <c r="Z336" s="10">
        <f>Z337</f>
        <v>49.99012</v>
      </c>
      <c r="AA336" s="139">
        <f aca="true" t="shared" si="52" ref="AA336:AA405">Z336/G336*100</f>
        <v>99.98024</v>
      </c>
    </row>
    <row r="337" spans="1:27" ht="32.25" outlineLevel="6" thickBot="1">
      <c r="A337" s="111" t="s">
        <v>363</v>
      </c>
      <c r="B337" s="87">
        <v>951</v>
      </c>
      <c r="C337" s="88" t="s">
        <v>14</v>
      </c>
      <c r="D337" s="88" t="s">
        <v>362</v>
      </c>
      <c r="E337" s="88" t="s">
        <v>5</v>
      </c>
      <c r="F337" s="88"/>
      <c r="G337" s="16">
        <f>G338</f>
        <v>50</v>
      </c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63"/>
      <c r="Y337" s="56"/>
      <c r="Z337" s="16">
        <f>Z338</f>
        <v>49.99012</v>
      </c>
      <c r="AA337" s="139">
        <f t="shared" si="52"/>
        <v>99.98024</v>
      </c>
    </row>
    <row r="338" spans="1:27" ht="19.5" outlineLevel="6" thickBot="1">
      <c r="A338" s="5" t="s">
        <v>121</v>
      </c>
      <c r="B338" s="21">
        <v>951</v>
      </c>
      <c r="C338" s="6" t="s">
        <v>14</v>
      </c>
      <c r="D338" s="6" t="s">
        <v>362</v>
      </c>
      <c r="E338" s="6" t="s">
        <v>120</v>
      </c>
      <c r="F338" s="6"/>
      <c r="G338" s="7">
        <f>G339</f>
        <v>50</v>
      </c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63"/>
      <c r="Y338" s="56"/>
      <c r="Z338" s="7">
        <f>Z339</f>
        <v>49.99012</v>
      </c>
      <c r="AA338" s="139">
        <f t="shared" si="52"/>
        <v>99.98024</v>
      </c>
    </row>
    <row r="339" spans="1:27" ht="19.5" outlineLevel="6" thickBot="1">
      <c r="A339" s="93" t="s">
        <v>87</v>
      </c>
      <c r="B339" s="89">
        <v>951</v>
      </c>
      <c r="C339" s="90" t="s">
        <v>14</v>
      </c>
      <c r="D339" s="90" t="s">
        <v>362</v>
      </c>
      <c r="E339" s="90" t="s">
        <v>88</v>
      </c>
      <c r="F339" s="90"/>
      <c r="G339" s="95">
        <v>50</v>
      </c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63"/>
      <c r="Y339" s="56"/>
      <c r="Z339" s="95">
        <v>49.99012</v>
      </c>
      <c r="AA339" s="139">
        <f t="shared" si="52"/>
        <v>99.98024</v>
      </c>
    </row>
    <row r="340" spans="1:27" ht="32.25" outlineLevel="6" thickBot="1">
      <c r="A340" s="8" t="s">
        <v>395</v>
      </c>
      <c r="B340" s="19">
        <v>951</v>
      </c>
      <c r="C340" s="9" t="s">
        <v>14</v>
      </c>
      <c r="D340" s="9" t="s">
        <v>310</v>
      </c>
      <c r="E340" s="9" t="s">
        <v>5</v>
      </c>
      <c r="F340" s="9"/>
      <c r="G340" s="10">
        <f>G341</f>
        <v>100</v>
      </c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63"/>
      <c r="Y340" s="56"/>
      <c r="Z340" s="10">
        <f>Z341</f>
        <v>100</v>
      </c>
      <c r="AA340" s="139">
        <f t="shared" si="52"/>
        <v>100</v>
      </c>
    </row>
    <row r="341" spans="1:27" ht="48" outlineLevel="6" thickBot="1">
      <c r="A341" s="76" t="s">
        <v>168</v>
      </c>
      <c r="B341" s="21">
        <v>951</v>
      </c>
      <c r="C341" s="6" t="s">
        <v>14</v>
      </c>
      <c r="D341" s="6" t="s">
        <v>311</v>
      </c>
      <c r="E341" s="6" t="s">
        <v>5</v>
      </c>
      <c r="F341" s="6"/>
      <c r="G341" s="7">
        <f>G342</f>
        <v>100</v>
      </c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63"/>
      <c r="Y341" s="56"/>
      <c r="Z341" s="7">
        <f>Z342</f>
        <v>100</v>
      </c>
      <c r="AA341" s="139">
        <f t="shared" si="52"/>
        <v>100</v>
      </c>
    </row>
    <row r="342" spans="1:27" ht="32.25" outlineLevel="6" thickBot="1">
      <c r="A342" s="85" t="s">
        <v>100</v>
      </c>
      <c r="B342" s="89">
        <v>951</v>
      </c>
      <c r="C342" s="90" t="s">
        <v>14</v>
      </c>
      <c r="D342" s="90" t="s">
        <v>311</v>
      </c>
      <c r="E342" s="90" t="s">
        <v>95</v>
      </c>
      <c r="F342" s="90"/>
      <c r="G342" s="95">
        <f>G343</f>
        <v>100</v>
      </c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63"/>
      <c r="Y342" s="56"/>
      <c r="Z342" s="95">
        <f>Z343</f>
        <v>100</v>
      </c>
      <c r="AA342" s="139">
        <f t="shared" si="52"/>
        <v>100</v>
      </c>
    </row>
    <row r="343" spans="1:27" ht="32.25" outlineLevel="6" thickBot="1">
      <c r="A343" s="85" t="s">
        <v>101</v>
      </c>
      <c r="B343" s="89">
        <v>951</v>
      </c>
      <c r="C343" s="90" t="s">
        <v>14</v>
      </c>
      <c r="D343" s="90" t="s">
        <v>311</v>
      </c>
      <c r="E343" s="90" t="s">
        <v>96</v>
      </c>
      <c r="F343" s="90"/>
      <c r="G343" s="95">
        <v>100</v>
      </c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63"/>
      <c r="Y343" s="56"/>
      <c r="Z343" s="95">
        <v>100</v>
      </c>
      <c r="AA343" s="139">
        <f t="shared" si="52"/>
        <v>100</v>
      </c>
    </row>
    <row r="344" spans="1:27" ht="32.25" outlineLevel="6" thickBot="1">
      <c r="A344" s="8" t="s">
        <v>396</v>
      </c>
      <c r="B344" s="19">
        <v>951</v>
      </c>
      <c r="C344" s="9" t="s">
        <v>14</v>
      </c>
      <c r="D344" s="9" t="s">
        <v>312</v>
      </c>
      <c r="E344" s="9" t="s">
        <v>5</v>
      </c>
      <c r="F344" s="9"/>
      <c r="G344" s="10">
        <f>G345</f>
        <v>36</v>
      </c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63"/>
      <c r="Y344" s="56"/>
      <c r="Z344" s="10">
        <f>Z345</f>
        <v>36</v>
      </c>
      <c r="AA344" s="139">
        <f t="shared" si="52"/>
        <v>100</v>
      </c>
    </row>
    <row r="345" spans="1:27" ht="32.25" outlineLevel="6" thickBot="1">
      <c r="A345" s="76" t="s">
        <v>169</v>
      </c>
      <c r="B345" s="21">
        <v>951</v>
      </c>
      <c r="C345" s="6" t="s">
        <v>14</v>
      </c>
      <c r="D345" s="6" t="s">
        <v>313</v>
      </c>
      <c r="E345" s="6" t="s">
        <v>5</v>
      </c>
      <c r="F345" s="6"/>
      <c r="G345" s="7">
        <f>G346</f>
        <v>36</v>
      </c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63"/>
      <c r="Y345" s="56"/>
      <c r="Z345" s="7">
        <f>Z346</f>
        <v>36</v>
      </c>
      <c r="AA345" s="139">
        <f t="shared" si="52"/>
        <v>100</v>
      </c>
    </row>
    <row r="346" spans="1:27" ht="32.25" outlineLevel="6" thickBot="1">
      <c r="A346" s="85" t="s">
        <v>100</v>
      </c>
      <c r="B346" s="89">
        <v>951</v>
      </c>
      <c r="C346" s="90" t="s">
        <v>14</v>
      </c>
      <c r="D346" s="90" t="s">
        <v>313</v>
      </c>
      <c r="E346" s="90" t="s">
        <v>95</v>
      </c>
      <c r="F346" s="90"/>
      <c r="G346" s="95">
        <f>G347</f>
        <v>36</v>
      </c>
      <c r="H346" s="12">
        <f aca="true" t="shared" si="53" ref="H346:X346">H347</f>
        <v>0</v>
      </c>
      <c r="I346" s="12">
        <f t="shared" si="53"/>
        <v>0</v>
      </c>
      <c r="J346" s="12">
        <f t="shared" si="53"/>
        <v>0</v>
      </c>
      <c r="K346" s="12">
        <f t="shared" si="53"/>
        <v>0</v>
      </c>
      <c r="L346" s="12">
        <f t="shared" si="53"/>
        <v>0</v>
      </c>
      <c r="M346" s="12">
        <f t="shared" si="53"/>
        <v>0</v>
      </c>
      <c r="N346" s="12">
        <f t="shared" si="53"/>
        <v>0</v>
      </c>
      <c r="O346" s="12">
        <f t="shared" si="53"/>
        <v>0</v>
      </c>
      <c r="P346" s="12">
        <f t="shared" si="53"/>
        <v>0</v>
      </c>
      <c r="Q346" s="12">
        <f t="shared" si="53"/>
        <v>0</v>
      </c>
      <c r="R346" s="12">
        <f t="shared" si="53"/>
        <v>0</v>
      </c>
      <c r="S346" s="12">
        <f t="shared" si="53"/>
        <v>0</v>
      </c>
      <c r="T346" s="12">
        <f t="shared" si="53"/>
        <v>0</v>
      </c>
      <c r="U346" s="12">
        <f t="shared" si="53"/>
        <v>0</v>
      </c>
      <c r="V346" s="12">
        <f t="shared" si="53"/>
        <v>0</v>
      </c>
      <c r="W346" s="12">
        <f t="shared" si="53"/>
        <v>0</v>
      </c>
      <c r="X346" s="64">
        <f t="shared" si="53"/>
        <v>669.14176</v>
      </c>
      <c r="Y346" s="56">
        <f>X346/G340*100</f>
        <v>669.14176</v>
      </c>
      <c r="Z346" s="95">
        <f>Z347</f>
        <v>36</v>
      </c>
      <c r="AA346" s="139">
        <f t="shared" si="52"/>
        <v>100</v>
      </c>
    </row>
    <row r="347" spans="1:27" ht="32.25" outlineLevel="6" thickBot="1">
      <c r="A347" s="85" t="s">
        <v>101</v>
      </c>
      <c r="B347" s="89">
        <v>951</v>
      </c>
      <c r="C347" s="90" t="s">
        <v>14</v>
      </c>
      <c r="D347" s="90" t="s">
        <v>313</v>
      </c>
      <c r="E347" s="90" t="s">
        <v>96</v>
      </c>
      <c r="F347" s="90"/>
      <c r="G347" s="95">
        <v>36</v>
      </c>
      <c r="H347" s="24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42"/>
      <c r="X347" s="62">
        <v>669.14176</v>
      </c>
      <c r="Y347" s="56">
        <f>X347/G341*100</f>
        <v>669.14176</v>
      </c>
      <c r="Z347" s="95">
        <v>36</v>
      </c>
      <c r="AA347" s="139">
        <f t="shared" si="52"/>
        <v>100</v>
      </c>
    </row>
    <row r="348" spans="1:27" ht="32.25" outlineLevel="6" thickBot="1">
      <c r="A348" s="8" t="s">
        <v>397</v>
      </c>
      <c r="B348" s="19">
        <v>951</v>
      </c>
      <c r="C348" s="9" t="s">
        <v>14</v>
      </c>
      <c r="D348" s="9" t="s">
        <v>314</v>
      </c>
      <c r="E348" s="9" t="s">
        <v>5</v>
      </c>
      <c r="F348" s="9"/>
      <c r="G348" s="10">
        <f>G349</f>
        <v>50</v>
      </c>
      <c r="H348" s="74"/>
      <c r="I348" s="42"/>
      <c r="J348" s="42"/>
      <c r="K348" s="42"/>
      <c r="L348" s="42"/>
      <c r="M348" s="42"/>
      <c r="N348" s="42"/>
      <c r="O348" s="42"/>
      <c r="P348" s="42"/>
      <c r="Q348" s="42"/>
      <c r="R348" s="42"/>
      <c r="S348" s="42"/>
      <c r="T348" s="42"/>
      <c r="U348" s="42"/>
      <c r="V348" s="42"/>
      <c r="W348" s="42"/>
      <c r="X348" s="72"/>
      <c r="Y348" s="56"/>
      <c r="Z348" s="10">
        <f>Z349</f>
        <v>50</v>
      </c>
      <c r="AA348" s="139">
        <f t="shared" si="52"/>
        <v>100</v>
      </c>
    </row>
    <row r="349" spans="1:27" ht="32.25" outlineLevel="6" thickBot="1">
      <c r="A349" s="76" t="s">
        <v>170</v>
      </c>
      <c r="B349" s="21">
        <v>951</v>
      </c>
      <c r="C349" s="6" t="s">
        <v>14</v>
      </c>
      <c r="D349" s="6" t="s">
        <v>315</v>
      </c>
      <c r="E349" s="6" t="s">
        <v>5</v>
      </c>
      <c r="F349" s="6"/>
      <c r="G349" s="7">
        <f>G350</f>
        <v>50</v>
      </c>
      <c r="H349" s="74"/>
      <c r="I349" s="42"/>
      <c r="J349" s="42"/>
      <c r="K349" s="42"/>
      <c r="L349" s="42"/>
      <c r="M349" s="42"/>
      <c r="N349" s="42"/>
      <c r="O349" s="42"/>
      <c r="P349" s="42"/>
      <c r="Q349" s="42"/>
      <c r="R349" s="42"/>
      <c r="S349" s="42"/>
      <c r="T349" s="42"/>
      <c r="U349" s="42"/>
      <c r="V349" s="42"/>
      <c r="W349" s="42"/>
      <c r="X349" s="72"/>
      <c r="Y349" s="56"/>
      <c r="Z349" s="7">
        <f>Z350</f>
        <v>50</v>
      </c>
      <c r="AA349" s="139">
        <f t="shared" si="52"/>
        <v>100</v>
      </c>
    </row>
    <row r="350" spans="1:27" ht="32.25" outlineLevel="6" thickBot="1">
      <c r="A350" s="85" t="s">
        <v>100</v>
      </c>
      <c r="B350" s="89">
        <v>951</v>
      </c>
      <c r="C350" s="90" t="s">
        <v>14</v>
      </c>
      <c r="D350" s="90" t="s">
        <v>315</v>
      </c>
      <c r="E350" s="90" t="s">
        <v>95</v>
      </c>
      <c r="F350" s="90"/>
      <c r="G350" s="95">
        <f>G351</f>
        <v>50</v>
      </c>
      <c r="H350" s="74"/>
      <c r="I350" s="42"/>
      <c r="J350" s="42"/>
      <c r="K350" s="42"/>
      <c r="L350" s="42"/>
      <c r="M350" s="42"/>
      <c r="N350" s="42"/>
      <c r="O350" s="42"/>
      <c r="P350" s="42"/>
      <c r="Q350" s="42"/>
      <c r="R350" s="42"/>
      <c r="S350" s="42"/>
      <c r="T350" s="42"/>
      <c r="U350" s="42"/>
      <c r="V350" s="42"/>
      <c r="W350" s="42"/>
      <c r="X350" s="72"/>
      <c r="Y350" s="56"/>
      <c r="Z350" s="95">
        <f>Z351</f>
        <v>50</v>
      </c>
      <c r="AA350" s="139">
        <f t="shared" si="52"/>
        <v>100</v>
      </c>
    </row>
    <row r="351" spans="1:27" ht="32.25" outlineLevel="6" thickBot="1">
      <c r="A351" s="85" t="s">
        <v>101</v>
      </c>
      <c r="B351" s="89">
        <v>951</v>
      </c>
      <c r="C351" s="90" t="s">
        <v>14</v>
      </c>
      <c r="D351" s="90" t="s">
        <v>315</v>
      </c>
      <c r="E351" s="90" t="s">
        <v>96</v>
      </c>
      <c r="F351" s="90"/>
      <c r="G351" s="95">
        <v>50</v>
      </c>
      <c r="H351" s="74"/>
      <c r="I351" s="42"/>
      <c r="J351" s="42"/>
      <c r="K351" s="42"/>
      <c r="L351" s="42"/>
      <c r="M351" s="42"/>
      <c r="N351" s="42"/>
      <c r="O351" s="42"/>
      <c r="P351" s="42"/>
      <c r="Q351" s="42"/>
      <c r="R351" s="42"/>
      <c r="S351" s="42"/>
      <c r="T351" s="42"/>
      <c r="U351" s="42"/>
      <c r="V351" s="42"/>
      <c r="W351" s="42"/>
      <c r="X351" s="72"/>
      <c r="Y351" s="56"/>
      <c r="Z351" s="95">
        <v>50</v>
      </c>
      <c r="AA351" s="139">
        <f t="shared" si="52"/>
        <v>100</v>
      </c>
    </row>
    <row r="352" spans="1:27" ht="19.5" outlineLevel="6" thickBot="1">
      <c r="A352" s="105" t="s">
        <v>44</v>
      </c>
      <c r="B352" s="18">
        <v>951</v>
      </c>
      <c r="C352" s="14" t="s">
        <v>43</v>
      </c>
      <c r="D352" s="14" t="s">
        <v>250</v>
      </c>
      <c r="E352" s="14" t="s">
        <v>5</v>
      </c>
      <c r="F352" s="14"/>
      <c r="G352" s="15">
        <f>G353+G359+G372</f>
        <v>6696.178599999999</v>
      </c>
      <c r="H352" s="74"/>
      <c r="I352" s="42"/>
      <c r="J352" s="42"/>
      <c r="K352" s="42"/>
      <c r="L352" s="42"/>
      <c r="M352" s="42"/>
      <c r="N352" s="42"/>
      <c r="O352" s="42"/>
      <c r="P352" s="42"/>
      <c r="Q352" s="42"/>
      <c r="R352" s="42"/>
      <c r="S352" s="42"/>
      <c r="T352" s="42"/>
      <c r="U352" s="42"/>
      <c r="V352" s="42"/>
      <c r="W352" s="42"/>
      <c r="X352" s="72"/>
      <c r="Y352" s="56"/>
      <c r="Z352" s="15">
        <f>Z353+Z359+Z372</f>
        <v>9291.99172</v>
      </c>
      <c r="AA352" s="139">
        <f t="shared" si="52"/>
        <v>138.76558967528138</v>
      </c>
    </row>
    <row r="353" spans="1:27" ht="19.5" outlineLevel="6" thickBot="1">
      <c r="A353" s="121" t="s">
        <v>36</v>
      </c>
      <c r="B353" s="18">
        <v>951</v>
      </c>
      <c r="C353" s="39" t="s">
        <v>15</v>
      </c>
      <c r="D353" s="39" t="s">
        <v>250</v>
      </c>
      <c r="E353" s="39" t="s">
        <v>5</v>
      </c>
      <c r="F353" s="39"/>
      <c r="G353" s="116">
        <f>G354</f>
        <v>790</v>
      </c>
      <c r="H353" s="74"/>
      <c r="I353" s="42"/>
      <c r="J353" s="42"/>
      <c r="K353" s="42"/>
      <c r="L353" s="42"/>
      <c r="M353" s="42"/>
      <c r="N353" s="42"/>
      <c r="O353" s="42"/>
      <c r="P353" s="42"/>
      <c r="Q353" s="42"/>
      <c r="R353" s="42"/>
      <c r="S353" s="42"/>
      <c r="T353" s="42"/>
      <c r="U353" s="42"/>
      <c r="V353" s="42"/>
      <c r="W353" s="42"/>
      <c r="X353" s="72"/>
      <c r="Y353" s="56"/>
      <c r="Z353" s="116">
        <f>Z354</f>
        <v>789.97312</v>
      </c>
      <c r="AA353" s="139">
        <f t="shared" si="52"/>
        <v>99.99659746835444</v>
      </c>
    </row>
    <row r="354" spans="1:27" ht="32.25" outlineLevel="6" thickBot="1">
      <c r="A354" s="109" t="s">
        <v>136</v>
      </c>
      <c r="B354" s="19">
        <v>951</v>
      </c>
      <c r="C354" s="9" t="s">
        <v>15</v>
      </c>
      <c r="D354" s="9" t="s">
        <v>251</v>
      </c>
      <c r="E354" s="9" t="s">
        <v>5</v>
      </c>
      <c r="F354" s="9"/>
      <c r="G354" s="10">
        <f>G355</f>
        <v>790</v>
      </c>
      <c r="H354" s="74"/>
      <c r="I354" s="42"/>
      <c r="J354" s="42"/>
      <c r="K354" s="42"/>
      <c r="L354" s="42"/>
      <c r="M354" s="42"/>
      <c r="N354" s="42"/>
      <c r="O354" s="42"/>
      <c r="P354" s="42"/>
      <c r="Q354" s="42"/>
      <c r="R354" s="42"/>
      <c r="S354" s="42"/>
      <c r="T354" s="42"/>
      <c r="U354" s="42"/>
      <c r="V354" s="42"/>
      <c r="W354" s="42"/>
      <c r="X354" s="72"/>
      <c r="Y354" s="56"/>
      <c r="Z354" s="10">
        <f>Z355</f>
        <v>789.97312</v>
      </c>
      <c r="AA354" s="139">
        <f t="shared" si="52"/>
        <v>99.99659746835444</v>
      </c>
    </row>
    <row r="355" spans="1:27" ht="35.25" customHeight="1" outlineLevel="6" thickBot="1">
      <c r="A355" s="109" t="s">
        <v>137</v>
      </c>
      <c r="B355" s="19">
        <v>951</v>
      </c>
      <c r="C355" s="11" t="s">
        <v>15</v>
      </c>
      <c r="D355" s="11" t="s">
        <v>252</v>
      </c>
      <c r="E355" s="11" t="s">
        <v>5</v>
      </c>
      <c r="F355" s="11"/>
      <c r="G355" s="12">
        <f>G356</f>
        <v>790</v>
      </c>
      <c r="H355" s="74"/>
      <c r="I355" s="42"/>
      <c r="J355" s="42"/>
      <c r="K355" s="42"/>
      <c r="L355" s="42"/>
      <c r="M355" s="42"/>
      <c r="N355" s="42"/>
      <c r="O355" s="42"/>
      <c r="P355" s="42"/>
      <c r="Q355" s="42"/>
      <c r="R355" s="42"/>
      <c r="S355" s="42"/>
      <c r="T355" s="42"/>
      <c r="U355" s="42"/>
      <c r="V355" s="42"/>
      <c r="W355" s="42"/>
      <c r="X355" s="72"/>
      <c r="Y355" s="56"/>
      <c r="Z355" s="12">
        <f>Z356</f>
        <v>789.97312</v>
      </c>
      <c r="AA355" s="139">
        <f t="shared" si="52"/>
        <v>99.99659746835444</v>
      </c>
    </row>
    <row r="356" spans="1:27" ht="32.25" outlineLevel="6" thickBot="1">
      <c r="A356" s="91" t="s">
        <v>171</v>
      </c>
      <c r="B356" s="87">
        <v>951</v>
      </c>
      <c r="C356" s="88" t="s">
        <v>15</v>
      </c>
      <c r="D356" s="88" t="s">
        <v>317</v>
      </c>
      <c r="E356" s="88" t="s">
        <v>5</v>
      </c>
      <c r="F356" s="88"/>
      <c r="G356" s="16">
        <f>G357</f>
        <v>790</v>
      </c>
      <c r="H356" s="74"/>
      <c r="I356" s="42"/>
      <c r="J356" s="42"/>
      <c r="K356" s="42"/>
      <c r="L356" s="42"/>
      <c r="M356" s="42"/>
      <c r="N356" s="42"/>
      <c r="O356" s="42"/>
      <c r="P356" s="42"/>
      <c r="Q356" s="42"/>
      <c r="R356" s="42"/>
      <c r="S356" s="42"/>
      <c r="T356" s="42"/>
      <c r="U356" s="42"/>
      <c r="V356" s="42"/>
      <c r="W356" s="42"/>
      <c r="X356" s="72"/>
      <c r="Y356" s="56"/>
      <c r="Z356" s="16">
        <f>Z357</f>
        <v>789.97312</v>
      </c>
      <c r="AA356" s="139">
        <f t="shared" si="52"/>
        <v>99.99659746835444</v>
      </c>
    </row>
    <row r="357" spans="1:27" ht="32.25" outlineLevel="6" thickBot="1">
      <c r="A357" s="5" t="s">
        <v>125</v>
      </c>
      <c r="B357" s="21">
        <v>951</v>
      </c>
      <c r="C357" s="6" t="s">
        <v>15</v>
      </c>
      <c r="D357" s="6" t="s">
        <v>317</v>
      </c>
      <c r="E357" s="6" t="s">
        <v>123</v>
      </c>
      <c r="F357" s="6"/>
      <c r="G357" s="7">
        <f>G358</f>
        <v>790</v>
      </c>
      <c r="H357" s="74"/>
      <c r="I357" s="42"/>
      <c r="J357" s="42"/>
      <c r="K357" s="42"/>
      <c r="L357" s="42"/>
      <c r="M357" s="42"/>
      <c r="N357" s="42"/>
      <c r="O357" s="42"/>
      <c r="P357" s="42"/>
      <c r="Q357" s="42"/>
      <c r="R357" s="42"/>
      <c r="S357" s="42"/>
      <c r="T357" s="42"/>
      <c r="U357" s="42"/>
      <c r="V357" s="42"/>
      <c r="W357" s="42"/>
      <c r="X357" s="72"/>
      <c r="Y357" s="56"/>
      <c r="Z357" s="7">
        <f>Z358</f>
        <v>789.97312</v>
      </c>
      <c r="AA357" s="139">
        <f t="shared" si="52"/>
        <v>99.99659746835444</v>
      </c>
    </row>
    <row r="358" spans="1:27" ht="31.5" outlineLevel="6">
      <c r="A358" s="85" t="s">
        <v>126</v>
      </c>
      <c r="B358" s="89">
        <v>951</v>
      </c>
      <c r="C358" s="90" t="s">
        <v>15</v>
      </c>
      <c r="D358" s="90" t="s">
        <v>317</v>
      </c>
      <c r="E358" s="90" t="s">
        <v>124</v>
      </c>
      <c r="F358" s="90"/>
      <c r="G358" s="95">
        <v>790</v>
      </c>
      <c r="H358" s="74"/>
      <c r="I358" s="42"/>
      <c r="J358" s="42"/>
      <c r="K358" s="42"/>
      <c r="L358" s="42"/>
      <c r="M358" s="42"/>
      <c r="N358" s="42"/>
      <c r="O358" s="42"/>
      <c r="P358" s="42"/>
      <c r="Q358" s="42"/>
      <c r="R358" s="42"/>
      <c r="S358" s="42"/>
      <c r="T358" s="42"/>
      <c r="U358" s="42"/>
      <c r="V358" s="42"/>
      <c r="W358" s="42"/>
      <c r="X358" s="72"/>
      <c r="Y358" s="56"/>
      <c r="Z358" s="95">
        <v>789.97312</v>
      </c>
      <c r="AA358" s="139">
        <f t="shared" si="52"/>
        <v>99.99659746835444</v>
      </c>
    </row>
    <row r="359" spans="1:27" ht="19.5" outlineLevel="6" thickBot="1">
      <c r="A359" s="121" t="s">
        <v>37</v>
      </c>
      <c r="B359" s="18">
        <v>951</v>
      </c>
      <c r="C359" s="39" t="s">
        <v>16</v>
      </c>
      <c r="D359" s="39" t="s">
        <v>250</v>
      </c>
      <c r="E359" s="39" t="s">
        <v>5</v>
      </c>
      <c r="F359" s="39"/>
      <c r="G359" s="116">
        <f>G360+G365</f>
        <v>5906.178599999999</v>
      </c>
      <c r="H359" s="116" t="e">
        <f aca="true" t="shared" si="54" ref="H359:Z359">H360+H365</f>
        <v>#REF!</v>
      </c>
      <c r="I359" s="116" t="e">
        <f t="shared" si="54"/>
        <v>#REF!</v>
      </c>
      <c r="J359" s="116" t="e">
        <f t="shared" si="54"/>
        <v>#REF!</v>
      </c>
      <c r="K359" s="116" t="e">
        <f t="shared" si="54"/>
        <v>#REF!</v>
      </c>
      <c r="L359" s="116" t="e">
        <f t="shared" si="54"/>
        <v>#REF!</v>
      </c>
      <c r="M359" s="116" t="e">
        <f t="shared" si="54"/>
        <v>#REF!</v>
      </c>
      <c r="N359" s="116" t="e">
        <f t="shared" si="54"/>
        <v>#REF!</v>
      </c>
      <c r="O359" s="116" t="e">
        <f t="shared" si="54"/>
        <v>#REF!</v>
      </c>
      <c r="P359" s="116" t="e">
        <f t="shared" si="54"/>
        <v>#REF!</v>
      </c>
      <c r="Q359" s="116" t="e">
        <f t="shared" si="54"/>
        <v>#REF!</v>
      </c>
      <c r="R359" s="116" t="e">
        <f t="shared" si="54"/>
        <v>#REF!</v>
      </c>
      <c r="S359" s="116" t="e">
        <f t="shared" si="54"/>
        <v>#REF!</v>
      </c>
      <c r="T359" s="116" t="e">
        <f t="shared" si="54"/>
        <v>#REF!</v>
      </c>
      <c r="U359" s="116" t="e">
        <f t="shared" si="54"/>
        <v>#REF!</v>
      </c>
      <c r="V359" s="116" t="e">
        <f t="shared" si="54"/>
        <v>#REF!</v>
      </c>
      <c r="W359" s="116" t="e">
        <f t="shared" si="54"/>
        <v>#REF!</v>
      </c>
      <c r="X359" s="116" t="e">
        <f t="shared" si="54"/>
        <v>#REF!</v>
      </c>
      <c r="Y359" s="116" t="e">
        <f t="shared" si="54"/>
        <v>#REF!</v>
      </c>
      <c r="Z359" s="116">
        <f t="shared" si="54"/>
        <v>8502.0186</v>
      </c>
      <c r="AA359" s="139">
        <f t="shared" si="52"/>
        <v>143.95126148064674</v>
      </c>
    </row>
    <row r="360" spans="1:27" ht="32.25" outlineLevel="6" thickBot="1">
      <c r="A360" s="109" t="s">
        <v>136</v>
      </c>
      <c r="B360" s="19">
        <v>951</v>
      </c>
      <c r="C360" s="9" t="s">
        <v>16</v>
      </c>
      <c r="D360" s="9" t="s">
        <v>251</v>
      </c>
      <c r="E360" s="9" t="s">
        <v>5</v>
      </c>
      <c r="F360" s="9" t="s">
        <v>5</v>
      </c>
      <c r="G360" s="10">
        <f>G361</f>
        <v>0</v>
      </c>
      <c r="H360" s="169"/>
      <c r="I360" s="170"/>
      <c r="J360" s="170"/>
      <c r="K360" s="170"/>
      <c r="L360" s="170"/>
      <c r="M360" s="170"/>
      <c r="N360" s="170"/>
      <c r="O360" s="170"/>
      <c r="P360" s="170"/>
      <c r="Q360" s="170"/>
      <c r="R360" s="170"/>
      <c r="S360" s="170"/>
      <c r="T360" s="170"/>
      <c r="U360" s="170"/>
      <c r="V360" s="170"/>
      <c r="W360" s="170"/>
      <c r="X360" s="171"/>
      <c r="Y360" s="172"/>
      <c r="Z360" s="10">
        <f>Z361</f>
        <v>2595.84</v>
      </c>
      <c r="AA360" s="139">
        <v>0</v>
      </c>
    </row>
    <row r="361" spans="1:27" ht="32.25" outlineLevel="6" thickBot="1">
      <c r="A361" s="109" t="s">
        <v>137</v>
      </c>
      <c r="B361" s="19">
        <v>951</v>
      </c>
      <c r="C361" s="11" t="s">
        <v>16</v>
      </c>
      <c r="D361" s="11" t="s">
        <v>252</v>
      </c>
      <c r="E361" s="11" t="s">
        <v>5</v>
      </c>
      <c r="F361" s="11" t="s">
        <v>5</v>
      </c>
      <c r="G361" s="12">
        <f>G362</f>
        <v>0</v>
      </c>
      <c r="H361" s="169"/>
      <c r="I361" s="170"/>
      <c r="J361" s="170"/>
      <c r="K361" s="170"/>
      <c r="L361" s="170"/>
      <c r="M361" s="170"/>
      <c r="N361" s="170"/>
      <c r="O361" s="170"/>
      <c r="P361" s="170"/>
      <c r="Q361" s="170"/>
      <c r="R361" s="170"/>
      <c r="S361" s="170"/>
      <c r="T361" s="170"/>
      <c r="U361" s="170"/>
      <c r="V361" s="170"/>
      <c r="W361" s="170"/>
      <c r="X361" s="171"/>
      <c r="Y361" s="172"/>
      <c r="Z361" s="12">
        <f>Z362</f>
        <v>2595.84</v>
      </c>
      <c r="AA361" s="139">
        <v>0</v>
      </c>
    </row>
    <row r="362" spans="1:27" ht="63.75" outlineLevel="6" thickBot="1">
      <c r="A362" s="91" t="s">
        <v>418</v>
      </c>
      <c r="B362" s="87">
        <v>951</v>
      </c>
      <c r="C362" s="88" t="s">
        <v>16</v>
      </c>
      <c r="D362" s="88" t="s">
        <v>419</v>
      </c>
      <c r="E362" s="88" t="s">
        <v>5</v>
      </c>
      <c r="F362" s="88" t="s">
        <v>5</v>
      </c>
      <c r="G362" s="16">
        <f>G363</f>
        <v>0</v>
      </c>
      <c r="H362" s="169"/>
      <c r="I362" s="170"/>
      <c r="J362" s="170"/>
      <c r="K362" s="170"/>
      <c r="L362" s="170"/>
      <c r="M362" s="170"/>
      <c r="N362" s="170"/>
      <c r="O362" s="170"/>
      <c r="P362" s="170"/>
      <c r="Q362" s="170"/>
      <c r="R362" s="170"/>
      <c r="S362" s="170"/>
      <c r="T362" s="170"/>
      <c r="U362" s="170"/>
      <c r="V362" s="170"/>
      <c r="W362" s="170"/>
      <c r="X362" s="171"/>
      <c r="Y362" s="172"/>
      <c r="Z362" s="16">
        <f>Z363</f>
        <v>2595.84</v>
      </c>
      <c r="AA362" s="139">
        <v>0</v>
      </c>
    </row>
    <row r="363" spans="1:27" ht="32.25" outlineLevel="6" thickBot="1">
      <c r="A363" s="5" t="s">
        <v>106</v>
      </c>
      <c r="B363" s="21">
        <v>951</v>
      </c>
      <c r="C363" s="6" t="s">
        <v>16</v>
      </c>
      <c r="D363" s="6" t="s">
        <v>419</v>
      </c>
      <c r="E363" s="6" t="s">
        <v>105</v>
      </c>
      <c r="F363" s="6" t="s">
        <v>105</v>
      </c>
      <c r="G363" s="7">
        <f>G364</f>
        <v>0</v>
      </c>
      <c r="H363" s="169"/>
      <c r="I363" s="170"/>
      <c r="J363" s="170"/>
      <c r="K363" s="170"/>
      <c r="L363" s="170"/>
      <c r="M363" s="170"/>
      <c r="N363" s="170"/>
      <c r="O363" s="170"/>
      <c r="P363" s="170"/>
      <c r="Q363" s="170"/>
      <c r="R363" s="170"/>
      <c r="S363" s="170"/>
      <c r="T363" s="170"/>
      <c r="U363" s="170"/>
      <c r="V363" s="170"/>
      <c r="W363" s="170"/>
      <c r="X363" s="171"/>
      <c r="Y363" s="172"/>
      <c r="Z363" s="7">
        <f>Z364</f>
        <v>2595.84</v>
      </c>
      <c r="AA363" s="139">
        <v>0</v>
      </c>
    </row>
    <row r="364" spans="1:27" ht="31.5" outlineLevel="6">
      <c r="A364" s="85" t="s">
        <v>126</v>
      </c>
      <c r="B364" s="89">
        <v>951</v>
      </c>
      <c r="C364" s="90" t="s">
        <v>16</v>
      </c>
      <c r="D364" s="90" t="s">
        <v>419</v>
      </c>
      <c r="E364" s="90" t="s">
        <v>127</v>
      </c>
      <c r="F364" s="90" t="s">
        <v>127</v>
      </c>
      <c r="G364" s="95">
        <v>0</v>
      </c>
      <c r="H364" s="169"/>
      <c r="I364" s="170"/>
      <c r="J364" s="170"/>
      <c r="K364" s="170"/>
      <c r="L364" s="170"/>
      <c r="M364" s="170"/>
      <c r="N364" s="170"/>
      <c r="O364" s="170"/>
      <c r="P364" s="170"/>
      <c r="Q364" s="170"/>
      <c r="R364" s="170"/>
      <c r="S364" s="170"/>
      <c r="T364" s="170"/>
      <c r="U364" s="170"/>
      <c r="V364" s="170"/>
      <c r="W364" s="170"/>
      <c r="X364" s="171"/>
      <c r="Y364" s="172"/>
      <c r="Z364" s="95">
        <v>2595.84</v>
      </c>
      <c r="AA364" s="139">
        <v>0</v>
      </c>
    </row>
    <row r="365" spans="1:27" ht="19.5" outlineLevel="6" thickBot="1">
      <c r="A365" s="13" t="s">
        <v>146</v>
      </c>
      <c r="B365" s="19">
        <v>951</v>
      </c>
      <c r="C365" s="9" t="s">
        <v>16</v>
      </c>
      <c r="D365" s="9" t="s">
        <v>250</v>
      </c>
      <c r="E365" s="9" t="s">
        <v>5</v>
      </c>
      <c r="F365" s="9"/>
      <c r="G365" s="10">
        <f>G366</f>
        <v>5906.178599999999</v>
      </c>
      <c r="H365" s="10" t="e">
        <f aca="true" t="shared" si="55" ref="H365:Z365">H366</f>
        <v>#REF!</v>
      </c>
      <c r="I365" s="10" t="e">
        <f t="shared" si="55"/>
        <v>#REF!</v>
      </c>
      <c r="J365" s="10" t="e">
        <f t="shared" si="55"/>
        <v>#REF!</v>
      </c>
      <c r="K365" s="10" t="e">
        <f t="shared" si="55"/>
        <v>#REF!</v>
      </c>
      <c r="L365" s="10" t="e">
        <f t="shared" si="55"/>
        <v>#REF!</v>
      </c>
      <c r="M365" s="10" t="e">
        <f t="shared" si="55"/>
        <v>#REF!</v>
      </c>
      <c r="N365" s="10" t="e">
        <f t="shared" si="55"/>
        <v>#REF!</v>
      </c>
      <c r="O365" s="10" t="e">
        <f t="shared" si="55"/>
        <v>#REF!</v>
      </c>
      <c r="P365" s="10" t="e">
        <f t="shared" si="55"/>
        <v>#REF!</v>
      </c>
      <c r="Q365" s="10" t="e">
        <f t="shared" si="55"/>
        <v>#REF!</v>
      </c>
      <c r="R365" s="10" t="e">
        <f t="shared" si="55"/>
        <v>#REF!</v>
      </c>
      <c r="S365" s="10" t="e">
        <f t="shared" si="55"/>
        <v>#REF!</v>
      </c>
      <c r="T365" s="10" t="e">
        <f t="shared" si="55"/>
        <v>#REF!</v>
      </c>
      <c r="U365" s="10" t="e">
        <f t="shared" si="55"/>
        <v>#REF!</v>
      </c>
      <c r="V365" s="10" t="e">
        <f t="shared" si="55"/>
        <v>#REF!</v>
      </c>
      <c r="W365" s="10" t="e">
        <f t="shared" si="55"/>
        <v>#REF!</v>
      </c>
      <c r="X365" s="10" t="e">
        <f t="shared" si="55"/>
        <v>#REF!</v>
      </c>
      <c r="Y365" s="10" t="e">
        <f t="shared" si="55"/>
        <v>#REF!</v>
      </c>
      <c r="Z365" s="10">
        <f t="shared" si="55"/>
        <v>5906.178599999999</v>
      </c>
      <c r="AA365" s="139">
        <f t="shared" si="52"/>
        <v>100</v>
      </c>
    </row>
    <row r="366" spans="1:27" ht="32.25" outlineLevel="6" thickBot="1">
      <c r="A366" s="8" t="s">
        <v>398</v>
      </c>
      <c r="B366" s="19">
        <v>951</v>
      </c>
      <c r="C366" s="9" t="s">
        <v>16</v>
      </c>
      <c r="D366" s="9" t="s">
        <v>318</v>
      </c>
      <c r="E366" s="9" t="s">
        <v>5</v>
      </c>
      <c r="F366" s="9"/>
      <c r="G366" s="10">
        <f>G367+G370+G371</f>
        <v>5906.178599999999</v>
      </c>
      <c r="H366" s="29" t="e">
        <f>H367+#REF!</f>
        <v>#REF!</v>
      </c>
      <c r="I366" s="29" t="e">
        <f>I367+#REF!</f>
        <v>#REF!</v>
      </c>
      <c r="J366" s="29" t="e">
        <f>J367+#REF!</f>
        <v>#REF!</v>
      </c>
      <c r="K366" s="29" t="e">
        <f>K367+#REF!</f>
        <v>#REF!</v>
      </c>
      <c r="L366" s="29" t="e">
        <f>L367+#REF!</f>
        <v>#REF!</v>
      </c>
      <c r="M366" s="29" t="e">
        <f>M367+#REF!</f>
        <v>#REF!</v>
      </c>
      <c r="N366" s="29" t="e">
        <f>N367+#REF!</f>
        <v>#REF!</v>
      </c>
      <c r="O366" s="29" t="e">
        <f>O367+#REF!</f>
        <v>#REF!</v>
      </c>
      <c r="P366" s="29" t="e">
        <f>P367+#REF!</f>
        <v>#REF!</v>
      </c>
      <c r="Q366" s="29" t="e">
        <f>Q367+#REF!</f>
        <v>#REF!</v>
      </c>
      <c r="R366" s="29" t="e">
        <f>R367+#REF!</f>
        <v>#REF!</v>
      </c>
      <c r="S366" s="29" t="e">
        <f>S367+#REF!</f>
        <v>#REF!</v>
      </c>
      <c r="T366" s="29" t="e">
        <f>T367+#REF!</f>
        <v>#REF!</v>
      </c>
      <c r="U366" s="29" t="e">
        <f>U367+#REF!</f>
        <v>#REF!</v>
      </c>
      <c r="V366" s="29" t="e">
        <f>V367+#REF!</f>
        <v>#REF!</v>
      </c>
      <c r="W366" s="29" t="e">
        <f>W367+#REF!</f>
        <v>#REF!</v>
      </c>
      <c r="X366" s="70" t="e">
        <f>X367+#REF!</f>
        <v>#REF!</v>
      </c>
      <c r="Y366" s="56" t="e">
        <f>X366/G354*100</f>
        <v>#REF!</v>
      </c>
      <c r="Z366" s="10">
        <f>Z367+Z370+Z371</f>
        <v>5906.178599999999</v>
      </c>
      <c r="AA366" s="139">
        <f t="shared" si="52"/>
        <v>100</v>
      </c>
    </row>
    <row r="367" spans="1:27" ht="32.25" outlineLevel="6" thickBot="1">
      <c r="A367" s="111" t="s">
        <v>172</v>
      </c>
      <c r="B367" s="87">
        <v>951</v>
      </c>
      <c r="C367" s="88" t="s">
        <v>16</v>
      </c>
      <c r="D367" s="88" t="s">
        <v>319</v>
      </c>
      <c r="E367" s="88" t="s">
        <v>5</v>
      </c>
      <c r="F367" s="88"/>
      <c r="G367" s="16">
        <f>G368</f>
        <v>1419.75</v>
      </c>
      <c r="H367" s="31" t="e">
        <f aca="true" t="shared" si="56" ref="H367:X368">H368</f>
        <v>#REF!</v>
      </c>
      <c r="I367" s="31" t="e">
        <f t="shared" si="56"/>
        <v>#REF!</v>
      </c>
      <c r="J367" s="31" t="e">
        <f t="shared" si="56"/>
        <v>#REF!</v>
      </c>
      <c r="K367" s="31" t="e">
        <f t="shared" si="56"/>
        <v>#REF!</v>
      </c>
      <c r="L367" s="31" t="e">
        <f t="shared" si="56"/>
        <v>#REF!</v>
      </c>
      <c r="M367" s="31" t="e">
        <f t="shared" si="56"/>
        <v>#REF!</v>
      </c>
      <c r="N367" s="31" t="e">
        <f t="shared" si="56"/>
        <v>#REF!</v>
      </c>
      <c r="O367" s="31" t="e">
        <f t="shared" si="56"/>
        <v>#REF!</v>
      </c>
      <c r="P367" s="31" t="e">
        <f t="shared" si="56"/>
        <v>#REF!</v>
      </c>
      <c r="Q367" s="31" t="e">
        <f t="shared" si="56"/>
        <v>#REF!</v>
      </c>
      <c r="R367" s="31" t="e">
        <f t="shared" si="56"/>
        <v>#REF!</v>
      </c>
      <c r="S367" s="31" t="e">
        <f t="shared" si="56"/>
        <v>#REF!</v>
      </c>
      <c r="T367" s="31" t="e">
        <f t="shared" si="56"/>
        <v>#REF!</v>
      </c>
      <c r="U367" s="31" t="e">
        <f t="shared" si="56"/>
        <v>#REF!</v>
      </c>
      <c r="V367" s="31" t="e">
        <f t="shared" si="56"/>
        <v>#REF!</v>
      </c>
      <c r="W367" s="31" t="e">
        <f t="shared" si="56"/>
        <v>#REF!</v>
      </c>
      <c r="X367" s="63" t="e">
        <f t="shared" si="56"/>
        <v>#REF!</v>
      </c>
      <c r="Y367" s="56" t="e">
        <f>X367/G355*100</f>
        <v>#REF!</v>
      </c>
      <c r="Z367" s="16">
        <f>Z368</f>
        <v>1419.75</v>
      </c>
      <c r="AA367" s="139">
        <f t="shared" si="52"/>
        <v>100</v>
      </c>
    </row>
    <row r="368" spans="1:27" ht="32.25" outlineLevel="6" thickBot="1">
      <c r="A368" s="5" t="s">
        <v>106</v>
      </c>
      <c r="B368" s="21">
        <v>951</v>
      </c>
      <c r="C368" s="6" t="s">
        <v>16</v>
      </c>
      <c r="D368" s="6" t="s">
        <v>319</v>
      </c>
      <c r="E368" s="6" t="s">
        <v>105</v>
      </c>
      <c r="F368" s="6"/>
      <c r="G368" s="7">
        <f>G369</f>
        <v>1419.75</v>
      </c>
      <c r="H368" s="32" t="e">
        <f t="shared" si="56"/>
        <v>#REF!</v>
      </c>
      <c r="I368" s="32" t="e">
        <f t="shared" si="56"/>
        <v>#REF!</v>
      </c>
      <c r="J368" s="32" t="e">
        <f t="shared" si="56"/>
        <v>#REF!</v>
      </c>
      <c r="K368" s="32" t="e">
        <f t="shared" si="56"/>
        <v>#REF!</v>
      </c>
      <c r="L368" s="32" t="e">
        <f t="shared" si="56"/>
        <v>#REF!</v>
      </c>
      <c r="M368" s="32" t="e">
        <f t="shared" si="56"/>
        <v>#REF!</v>
      </c>
      <c r="N368" s="32" t="e">
        <f t="shared" si="56"/>
        <v>#REF!</v>
      </c>
      <c r="O368" s="32" t="e">
        <f t="shared" si="56"/>
        <v>#REF!</v>
      </c>
      <c r="P368" s="32" t="e">
        <f t="shared" si="56"/>
        <v>#REF!</v>
      </c>
      <c r="Q368" s="32" t="e">
        <f t="shared" si="56"/>
        <v>#REF!</v>
      </c>
      <c r="R368" s="32" t="e">
        <f t="shared" si="56"/>
        <v>#REF!</v>
      </c>
      <c r="S368" s="32" t="e">
        <f t="shared" si="56"/>
        <v>#REF!</v>
      </c>
      <c r="T368" s="32" t="e">
        <f t="shared" si="56"/>
        <v>#REF!</v>
      </c>
      <c r="U368" s="32" t="e">
        <f t="shared" si="56"/>
        <v>#REF!</v>
      </c>
      <c r="V368" s="32" t="e">
        <f t="shared" si="56"/>
        <v>#REF!</v>
      </c>
      <c r="W368" s="32" t="e">
        <f t="shared" si="56"/>
        <v>#REF!</v>
      </c>
      <c r="X368" s="64" t="e">
        <f t="shared" si="56"/>
        <v>#REF!</v>
      </c>
      <c r="Y368" s="56" t="e">
        <f>X368/G356*100</f>
        <v>#REF!</v>
      </c>
      <c r="Z368" s="7">
        <f>Z369</f>
        <v>1419.75</v>
      </c>
      <c r="AA368" s="139">
        <f t="shared" si="52"/>
        <v>100</v>
      </c>
    </row>
    <row r="369" spans="1:27" ht="19.5" outlineLevel="6" thickBot="1">
      <c r="A369" s="85" t="s">
        <v>128</v>
      </c>
      <c r="B369" s="89">
        <v>951</v>
      </c>
      <c r="C369" s="90" t="s">
        <v>16</v>
      </c>
      <c r="D369" s="90" t="s">
        <v>319</v>
      </c>
      <c r="E369" s="90" t="s">
        <v>127</v>
      </c>
      <c r="F369" s="90"/>
      <c r="G369" s="95">
        <v>1419.75</v>
      </c>
      <c r="H369" s="34" t="e">
        <f>#REF!</f>
        <v>#REF!</v>
      </c>
      <c r="I369" s="34" t="e">
        <f>#REF!</f>
        <v>#REF!</v>
      </c>
      <c r="J369" s="34" t="e">
        <f>#REF!</f>
        <v>#REF!</v>
      </c>
      <c r="K369" s="34" t="e">
        <f>#REF!</f>
        <v>#REF!</v>
      </c>
      <c r="L369" s="34" t="e">
        <f>#REF!</f>
        <v>#REF!</v>
      </c>
      <c r="M369" s="34" t="e">
        <f>#REF!</f>
        <v>#REF!</v>
      </c>
      <c r="N369" s="34" t="e">
        <f>#REF!</f>
        <v>#REF!</v>
      </c>
      <c r="O369" s="34" t="e">
        <f>#REF!</f>
        <v>#REF!</v>
      </c>
      <c r="P369" s="34" t="e">
        <f>#REF!</f>
        <v>#REF!</v>
      </c>
      <c r="Q369" s="34" t="e">
        <f>#REF!</f>
        <v>#REF!</v>
      </c>
      <c r="R369" s="34" t="e">
        <f>#REF!</f>
        <v>#REF!</v>
      </c>
      <c r="S369" s="34" t="e">
        <f>#REF!</f>
        <v>#REF!</v>
      </c>
      <c r="T369" s="34" t="e">
        <f>#REF!</f>
        <v>#REF!</v>
      </c>
      <c r="U369" s="34" t="e">
        <f>#REF!</f>
        <v>#REF!</v>
      </c>
      <c r="V369" s="34" t="e">
        <f>#REF!</f>
        <v>#REF!</v>
      </c>
      <c r="W369" s="34" t="e">
        <f>#REF!</f>
        <v>#REF!</v>
      </c>
      <c r="X369" s="65" t="e">
        <f>#REF!</f>
        <v>#REF!</v>
      </c>
      <c r="Y369" s="56" t="e">
        <f>X369/G357*100</f>
        <v>#REF!</v>
      </c>
      <c r="Z369" s="95">
        <v>1419.75</v>
      </c>
      <c r="AA369" s="139">
        <f t="shared" si="52"/>
        <v>100</v>
      </c>
    </row>
    <row r="370" spans="1:27" ht="32.25" outlineLevel="6" thickBot="1">
      <c r="A370" s="111" t="s">
        <v>369</v>
      </c>
      <c r="B370" s="88" t="s">
        <v>370</v>
      </c>
      <c r="C370" s="88" t="s">
        <v>16</v>
      </c>
      <c r="D370" s="88" t="s">
        <v>372</v>
      </c>
      <c r="E370" s="88" t="s">
        <v>127</v>
      </c>
      <c r="F370" s="88"/>
      <c r="G370" s="142">
        <v>2093.75134</v>
      </c>
      <c r="H370" s="53"/>
      <c r="I370" s="44"/>
      <c r="J370" s="44"/>
      <c r="K370" s="44"/>
      <c r="L370" s="44"/>
      <c r="M370" s="44"/>
      <c r="N370" s="44"/>
      <c r="O370" s="44"/>
      <c r="P370" s="44"/>
      <c r="Q370" s="44"/>
      <c r="R370" s="44"/>
      <c r="S370" s="44"/>
      <c r="T370" s="44"/>
      <c r="U370" s="44"/>
      <c r="V370" s="44"/>
      <c r="W370" s="44"/>
      <c r="X370" s="79"/>
      <c r="Y370" s="56"/>
      <c r="Z370" s="142">
        <v>2093.75134</v>
      </c>
      <c r="AA370" s="139">
        <f t="shared" si="52"/>
        <v>100</v>
      </c>
    </row>
    <row r="371" spans="1:27" ht="32.25" outlineLevel="6" thickBot="1">
      <c r="A371" s="111" t="s">
        <v>371</v>
      </c>
      <c r="B371" s="88" t="s">
        <v>370</v>
      </c>
      <c r="C371" s="88" t="s">
        <v>16</v>
      </c>
      <c r="D371" s="88" t="s">
        <v>377</v>
      </c>
      <c r="E371" s="88" t="s">
        <v>127</v>
      </c>
      <c r="F371" s="88"/>
      <c r="G371" s="142">
        <v>2392.67726</v>
      </c>
      <c r="H371" s="53"/>
      <c r="I371" s="44"/>
      <c r="J371" s="44"/>
      <c r="K371" s="44"/>
      <c r="L371" s="44"/>
      <c r="M371" s="44"/>
      <c r="N371" s="44"/>
      <c r="O371" s="44"/>
      <c r="P371" s="44"/>
      <c r="Q371" s="44"/>
      <c r="R371" s="44"/>
      <c r="S371" s="44"/>
      <c r="T371" s="44"/>
      <c r="U371" s="44"/>
      <c r="V371" s="44"/>
      <c r="W371" s="44"/>
      <c r="X371" s="79"/>
      <c r="Y371" s="56"/>
      <c r="Z371" s="142">
        <v>2392.67726</v>
      </c>
      <c r="AA371" s="139">
        <f t="shared" si="52"/>
        <v>100</v>
      </c>
    </row>
    <row r="372" spans="1:27" ht="19.5" outlineLevel="6" thickBot="1">
      <c r="A372" s="121" t="s">
        <v>173</v>
      </c>
      <c r="B372" s="18">
        <v>951</v>
      </c>
      <c r="C372" s="39" t="s">
        <v>174</v>
      </c>
      <c r="D372" s="39" t="s">
        <v>250</v>
      </c>
      <c r="E372" s="39" t="s">
        <v>5</v>
      </c>
      <c r="F372" s="39"/>
      <c r="G372" s="116">
        <f>G373</f>
        <v>0</v>
      </c>
      <c r="H372" s="24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42"/>
      <c r="X372" s="62">
        <v>63.00298</v>
      </c>
      <c r="Y372" s="56">
        <f>X372/G368*100</f>
        <v>4.437610846980102</v>
      </c>
      <c r="Z372" s="116">
        <f>Z373</f>
        <v>0</v>
      </c>
      <c r="AA372" s="139">
        <v>0</v>
      </c>
    </row>
    <row r="373" spans="1:27" ht="32.25" outlineLevel="6" thickBot="1">
      <c r="A373" s="13" t="s">
        <v>393</v>
      </c>
      <c r="B373" s="19">
        <v>951</v>
      </c>
      <c r="C373" s="9" t="s">
        <v>174</v>
      </c>
      <c r="D373" s="9" t="s">
        <v>320</v>
      </c>
      <c r="E373" s="9" t="s">
        <v>5</v>
      </c>
      <c r="F373" s="9"/>
      <c r="G373" s="10">
        <f>G374</f>
        <v>0</v>
      </c>
      <c r="H373" s="74"/>
      <c r="I373" s="42"/>
      <c r="J373" s="42"/>
      <c r="K373" s="42"/>
      <c r="L373" s="42"/>
      <c r="M373" s="42"/>
      <c r="N373" s="42"/>
      <c r="O373" s="42"/>
      <c r="P373" s="42"/>
      <c r="Q373" s="42"/>
      <c r="R373" s="42"/>
      <c r="S373" s="42"/>
      <c r="T373" s="42"/>
      <c r="U373" s="42"/>
      <c r="V373" s="42"/>
      <c r="W373" s="42"/>
      <c r="X373" s="72"/>
      <c r="Y373" s="56"/>
      <c r="Z373" s="10">
        <f>Z374</f>
        <v>0</v>
      </c>
      <c r="AA373" s="139">
        <v>0</v>
      </c>
    </row>
    <row r="374" spans="1:27" ht="48" outlineLevel="6" thickBot="1">
      <c r="A374" s="111" t="s">
        <v>175</v>
      </c>
      <c r="B374" s="87">
        <v>951</v>
      </c>
      <c r="C374" s="88" t="s">
        <v>174</v>
      </c>
      <c r="D374" s="88" t="s">
        <v>321</v>
      </c>
      <c r="E374" s="88" t="s">
        <v>5</v>
      </c>
      <c r="F374" s="88"/>
      <c r="G374" s="16">
        <f>G375</f>
        <v>0</v>
      </c>
      <c r="H374" s="74"/>
      <c r="I374" s="42"/>
      <c r="J374" s="42"/>
      <c r="K374" s="42"/>
      <c r="L374" s="42"/>
      <c r="M374" s="42"/>
      <c r="N374" s="42"/>
      <c r="O374" s="42"/>
      <c r="P374" s="42"/>
      <c r="Q374" s="42"/>
      <c r="R374" s="42"/>
      <c r="S374" s="42"/>
      <c r="T374" s="42"/>
      <c r="U374" s="42"/>
      <c r="V374" s="42"/>
      <c r="W374" s="42"/>
      <c r="X374" s="72"/>
      <c r="Y374" s="56"/>
      <c r="Z374" s="16">
        <f>Z375</f>
        <v>0</v>
      </c>
      <c r="AA374" s="139">
        <v>0</v>
      </c>
    </row>
    <row r="375" spans="1:27" ht="32.25" outlineLevel="6" thickBot="1">
      <c r="A375" s="5" t="s">
        <v>100</v>
      </c>
      <c r="B375" s="21">
        <v>951</v>
      </c>
      <c r="C375" s="6" t="s">
        <v>176</v>
      </c>
      <c r="D375" s="6" t="s">
        <v>321</v>
      </c>
      <c r="E375" s="6" t="s">
        <v>95</v>
      </c>
      <c r="F375" s="6"/>
      <c r="G375" s="7">
        <f>G376</f>
        <v>0</v>
      </c>
      <c r="H375" s="74"/>
      <c r="I375" s="42"/>
      <c r="J375" s="42"/>
      <c r="K375" s="42"/>
      <c r="L375" s="42"/>
      <c r="M375" s="42"/>
      <c r="N375" s="42"/>
      <c r="O375" s="42"/>
      <c r="P375" s="42"/>
      <c r="Q375" s="42"/>
      <c r="R375" s="42"/>
      <c r="S375" s="42"/>
      <c r="T375" s="42"/>
      <c r="U375" s="42"/>
      <c r="V375" s="42"/>
      <c r="W375" s="42"/>
      <c r="X375" s="72"/>
      <c r="Y375" s="56"/>
      <c r="Z375" s="7">
        <f>Z376</f>
        <v>0</v>
      </c>
      <c r="AA375" s="139">
        <v>0</v>
      </c>
    </row>
    <row r="376" spans="1:27" ht="32.25" outlineLevel="6" thickBot="1">
      <c r="A376" s="85" t="s">
        <v>101</v>
      </c>
      <c r="B376" s="89">
        <v>951</v>
      </c>
      <c r="C376" s="90" t="s">
        <v>174</v>
      </c>
      <c r="D376" s="90" t="s">
        <v>321</v>
      </c>
      <c r="E376" s="90" t="s">
        <v>96</v>
      </c>
      <c r="F376" s="90"/>
      <c r="G376" s="95">
        <v>0</v>
      </c>
      <c r="H376" s="74"/>
      <c r="I376" s="42"/>
      <c r="J376" s="42"/>
      <c r="K376" s="42"/>
      <c r="L376" s="42"/>
      <c r="M376" s="42"/>
      <c r="N376" s="42"/>
      <c r="O376" s="42"/>
      <c r="P376" s="42"/>
      <c r="Q376" s="42"/>
      <c r="R376" s="42"/>
      <c r="S376" s="42"/>
      <c r="T376" s="42"/>
      <c r="U376" s="42"/>
      <c r="V376" s="42"/>
      <c r="W376" s="42"/>
      <c r="X376" s="72"/>
      <c r="Y376" s="56"/>
      <c r="Z376" s="95">
        <v>0</v>
      </c>
      <c r="AA376" s="139">
        <v>0</v>
      </c>
    </row>
    <row r="377" spans="1:27" ht="19.5" outlineLevel="6" thickBot="1">
      <c r="A377" s="105" t="s">
        <v>72</v>
      </c>
      <c r="B377" s="18">
        <v>951</v>
      </c>
      <c r="C377" s="14" t="s">
        <v>42</v>
      </c>
      <c r="D377" s="14" t="s">
        <v>250</v>
      </c>
      <c r="E377" s="14" t="s">
        <v>5</v>
      </c>
      <c r="F377" s="14"/>
      <c r="G377" s="15">
        <f>G378+G383</f>
        <v>200</v>
      </c>
      <c r="H377" s="74"/>
      <c r="I377" s="42"/>
      <c r="J377" s="42"/>
      <c r="K377" s="42"/>
      <c r="L377" s="42"/>
      <c r="M377" s="42"/>
      <c r="N377" s="42"/>
      <c r="O377" s="42"/>
      <c r="P377" s="42"/>
      <c r="Q377" s="42"/>
      <c r="R377" s="42"/>
      <c r="S377" s="42"/>
      <c r="T377" s="42"/>
      <c r="U377" s="42"/>
      <c r="V377" s="42"/>
      <c r="W377" s="42"/>
      <c r="X377" s="72"/>
      <c r="Y377" s="56"/>
      <c r="Z377" s="15">
        <f>Z378+Z383</f>
        <v>200</v>
      </c>
      <c r="AA377" s="139">
        <f t="shared" si="52"/>
        <v>100</v>
      </c>
    </row>
    <row r="378" spans="1:27" ht="19.5" outlineLevel="6" thickBot="1">
      <c r="A378" s="8" t="s">
        <v>177</v>
      </c>
      <c r="B378" s="19">
        <v>951</v>
      </c>
      <c r="C378" s="9" t="s">
        <v>77</v>
      </c>
      <c r="D378" s="9" t="s">
        <v>250</v>
      </c>
      <c r="E378" s="9" t="s">
        <v>5</v>
      </c>
      <c r="F378" s="9"/>
      <c r="G378" s="10">
        <f>G379</f>
        <v>200</v>
      </c>
      <c r="H378" s="29">
        <f aca="true" t="shared" si="57" ref="H378:X378">H379+H384</f>
        <v>0</v>
      </c>
      <c r="I378" s="29">
        <f t="shared" si="57"/>
        <v>0</v>
      </c>
      <c r="J378" s="29">
        <f t="shared" si="57"/>
        <v>0</v>
      </c>
      <c r="K378" s="29">
        <f t="shared" si="57"/>
        <v>0</v>
      </c>
      <c r="L378" s="29">
        <f t="shared" si="57"/>
        <v>0</v>
      </c>
      <c r="M378" s="29">
        <f t="shared" si="57"/>
        <v>0</v>
      </c>
      <c r="N378" s="29">
        <f t="shared" si="57"/>
        <v>0</v>
      </c>
      <c r="O378" s="29">
        <f t="shared" si="57"/>
        <v>0</v>
      </c>
      <c r="P378" s="29">
        <f t="shared" si="57"/>
        <v>0</v>
      </c>
      <c r="Q378" s="29">
        <f t="shared" si="57"/>
        <v>0</v>
      </c>
      <c r="R378" s="29">
        <f t="shared" si="57"/>
        <v>0</v>
      </c>
      <c r="S378" s="29">
        <f t="shared" si="57"/>
        <v>0</v>
      </c>
      <c r="T378" s="29">
        <f t="shared" si="57"/>
        <v>0</v>
      </c>
      <c r="U378" s="29">
        <f t="shared" si="57"/>
        <v>0</v>
      </c>
      <c r="V378" s="29">
        <f t="shared" si="57"/>
        <v>0</v>
      </c>
      <c r="W378" s="29">
        <f t="shared" si="57"/>
        <v>0</v>
      </c>
      <c r="X378" s="70">
        <f t="shared" si="57"/>
        <v>499.74378</v>
      </c>
      <c r="Y378" s="56" t="e">
        <f>X378/G372*100</f>
        <v>#DIV/0!</v>
      </c>
      <c r="Z378" s="10">
        <f>Z379</f>
        <v>200</v>
      </c>
      <c r="AA378" s="139">
        <f t="shared" si="52"/>
        <v>100</v>
      </c>
    </row>
    <row r="379" spans="1:27" ht="32.25" outlineLevel="6" thickBot="1">
      <c r="A379" s="97" t="s">
        <v>399</v>
      </c>
      <c r="B379" s="103">
        <v>951</v>
      </c>
      <c r="C379" s="88" t="s">
        <v>77</v>
      </c>
      <c r="D379" s="88" t="s">
        <v>322</v>
      </c>
      <c r="E379" s="88" t="s">
        <v>5</v>
      </c>
      <c r="F379" s="88"/>
      <c r="G379" s="16">
        <f>G380</f>
        <v>200</v>
      </c>
      <c r="H379" s="31">
        <f aca="true" t="shared" si="58" ref="H379:X381">H380</f>
        <v>0</v>
      </c>
      <c r="I379" s="31">
        <f t="shared" si="58"/>
        <v>0</v>
      </c>
      <c r="J379" s="31">
        <f t="shared" si="58"/>
        <v>0</v>
      </c>
      <c r="K379" s="31">
        <f t="shared" si="58"/>
        <v>0</v>
      </c>
      <c r="L379" s="31">
        <f t="shared" si="58"/>
        <v>0</v>
      </c>
      <c r="M379" s="31">
        <f t="shared" si="58"/>
        <v>0</v>
      </c>
      <c r="N379" s="31">
        <f t="shared" si="58"/>
        <v>0</v>
      </c>
      <c r="O379" s="31">
        <f t="shared" si="58"/>
        <v>0</v>
      </c>
      <c r="P379" s="31">
        <f t="shared" si="58"/>
        <v>0</v>
      </c>
      <c r="Q379" s="31">
        <f t="shared" si="58"/>
        <v>0</v>
      </c>
      <c r="R379" s="31">
        <f t="shared" si="58"/>
        <v>0</v>
      </c>
      <c r="S379" s="31">
        <f t="shared" si="58"/>
        <v>0</v>
      </c>
      <c r="T379" s="31">
        <f t="shared" si="58"/>
        <v>0</v>
      </c>
      <c r="U379" s="31">
        <f t="shared" si="58"/>
        <v>0</v>
      </c>
      <c r="V379" s="31">
        <f t="shared" si="58"/>
        <v>0</v>
      </c>
      <c r="W379" s="31">
        <f t="shared" si="58"/>
        <v>0</v>
      </c>
      <c r="X379" s="63">
        <f t="shared" si="58"/>
        <v>499.74378</v>
      </c>
      <c r="Y379" s="56" t="e">
        <f>X379/G373*100</f>
        <v>#DIV/0!</v>
      </c>
      <c r="Z379" s="16">
        <f>Z380</f>
        <v>200</v>
      </c>
      <c r="AA379" s="139">
        <f t="shared" si="52"/>
        <v>100</v>
      </c>
    </row>
    <row r="380" spans="1:27" ht="48" outlineLevel="6" thickBot="1">
      <c r="A380" s="111" t="s">
        <v>178</v>
      </c>
      <c r="B380" s="87">
        <v>951</v>
      </c>
      <c r="C380" s="88" t="s">
        <v>77</v>
      </c>
      <c r="D380" s="88" t="s">
        <v>323</v>
      </c>
      <c r="E380" s="88" t="s">
        <v>5</v>
      </c>
      <c r="F380" s="88"/>
      <c r="G380" s="16">
        <f>G381</f>
        <v>200</v>
      </c>
      <c r="H380" s="32">
        <f t="shared" si="58"/>
        <v>0</v>
      </c>
      <c r="I380" s="32">
        <f t="shared" si="58"/>
        <v>0</v>
      </c>
      <c r="J380" s="32">
        <f t="shared" si="58"/>
        <v>0</v>
      </c>
      <c r="K380" s="32">
        <f t="shared" si="58"/>
        <v>0</v>
      </c>
      <c r="L380" s="32">
        <f t="shared" si="58"/>
        <v>0</v>
      </c>
      <c r="M380" s="32">
        <f t="shared" si="58"/>
        <v>0</v>
      </c>
      <c r="N380" s="32">
        <f t="shared" si="58"/>
        <v>0</v>
      </c>
      <c r="O380" s="32">
        <f t="shared" si="58"/>
        <v>0</v>
      </c>
      <c r="P380" s="32">
        <f t="shared" si="58"/>
        <v>0</v>
      </c>
      <c r="Q380" s="32">
        <f t="shared" si="58"/>
        <v>0</v>
      </c>
      <c r="R380" s="32">
        <f t="shared" si="58"/>
        <v>0</v>
      </c>
      <c r="S380" s="32">
        <f t="shared" si="58"/>
        <v>0</v>
      </c>
      <c r="T380" s="32">
        <f t="shared" si="58"/>
        <v>0</v>
      </c>
      <c r="U380" s="32">
        <f t="shared" si="58"/>
        <v>0</v>
      </c>
      <c r="V380" s="32">
        <f t="shared" si="58"/>
        <v>0</v>
      </c>
      <c r="W380" s="32">
        <f t="shared" si="58"/>
        <v>0</v>
      </c>
      <c r="X380" s="64">
        <f t="shared" si="58"/>
        <v>499.74378</v>
      </c>
      <c r="Y380" s="56" t="e">
        <f>X380/G374*100</f>
        <v>#DIV/0!</v>
      </c>
      <c r="Z380" s="16">
        <f>Z381</f>
        <v>200</v>
      </c>
      <c r="AA380" s="139">
        <f t="shared" si="52"/>
        <v>100</v>
      </c>
    </row>
    <row r="381" spans="1:27" ht="32.25" outlineLevel="6" thickBot="1">
      <c r="A381" s="5" t="s">
        <v>100</v>
      </c>
      <c r="B381" s="21">
        <v>951</v>
      </c>
      <c r="C381" s="6" t="s">
        <v>77</v>
      </c>
      <c r="D381" s="6" t="s">
        <v>323</v>
      </c>
      <c r="E381" s="6" t="s">
        <v>95</v>
      </c>
      <c r="F381" s="6"/>
      <c r="G381" s="7">
        <f>G382</f>
        <v>200</v>
      </c>
      <c r="H381" s="34">
        <f t="shared" si="58"/>
        <v>0</v>
      </c>
      <c r="I381" s="34">
        <f t="shared" si="58"/>
        <v>0</v>
      </c>
      <c r="J381" s="34">
        <f t="shared" si="58"/>
        <v>0</v>
      </c>
      <c r="K381" s="34">
        <f t="shared" si="58"/>
        <v>0</v>
      </c>
      <c r="L381" s="34">
        <f t="shared" si="58"/>
        <v>0</v>
      </c>
      <c r="M381" s="34">
        <f t="shared" si="58"/>
        <v>0</v>
      </c>
      <c r="N381" s="34">
        <f t="shared" si="58"/>
        <v>0</v>
      </c>
      <c r="O381" s="34">
        <f t="shared" si="58"/>
        <v>0</v>
      </c>
      <c r="P381" s="34">
        <f t="shared" si="58"/>
        <v>0</v>
      </c>
      <c r="Q381" s="34">
        <f t="shared" si="58"/>
        <v>0</v>
      </c>
      <c r="R381" s="34">
        <f t="shared" si="58"/>
        <v>0</v>
      </c>
      <c r="S381" s="34">
        <f t="shared" si="58"/>
        <v>0</v>
      </c>
      <c r="T381" s="34">
        <f t="shared" si="58"/>
        <v>0</v>
      </c>
      <c r="U381" s="34">
        <f t="shared" si="58"/>
        <v>0</v>
      </c>
      <c r="V381" s="34">
        <f t="shared" si="58"/>
        <v>0</v>
      </c>
      <c r="W381" s="34">
        <f t="shared" si="58"/>
        <v>0</v>
      </c>
      <c r="X381" s="65">
        <f t="shared" si="58"/>
        <v>499.74378</v>
      </c>
      <c r="Y381" s="56" t="e">
        <f>X381/G375*100</f>
        <v>#DIV/0!</v>
      </c>
      <c r="Z381" s="7">
        <f>Z382</f>
        <v>200</v>
      </c>
      <c r="AA381" s="139">
        <f t="shared" si="52"/>
        <v>100</v>
      </c>
    </row>
    <row r="382" spans="1:27" ht="32.25" outlineLevel="6" thickBot="1">
      <c r="A382" s="85" t="s">
        <v>101</v>
      </c>
      <c r="B382" s="89">
        <v>951</v>
      </c>
      <c r="C382" s="90" t="s">
        <v>77</v>
      </c>
      <c r="D382" s="90" t="s">
        <v>323</v>
      </c>
      <c r="E382" s="90" t="s">
        <v>96</v>
      </c>
      <c r="F382" s="90"/>
      <c r="G382" s="95">
        <v>200</v>
      </c>
      <c r="H382" s="24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42"/>
      <c r="X382" s="62">
        <v>499.74378</v>
      </c>
      <c r="Y382" s="56" t="e">
        <f>X382/G376*100</f>
        <v>#DIV/0!</v>
      </c>
      <c r="Z382" s="95">
        <v>200</v>
      </c>
      <c r="AA382" s="139">
        <f t="shared" si="52"/>
        <v>100</v>
      </c>
    </row>
    <row r="383" spans="1:27" ht="19.5" outlineLevel="6" thickBot="1">
      <c r="A383" s="84" t="s">
        <v>80</v>
      </c>
      <c r="B383" s="19">
        <v>951</v>
      </c>
      <c r="C383" s="9" t="s">
        <v>81</v>
      </c>
      <c r="D383" s="9" t="s">
        <v>250</v>
      </c>
      <c r="E383" s="9" t="s">
        <v>5</v>
      </c>
      <c r="F383" s="6"/>
      <c r="G383" s="10">
        <f>G384</f>
        <v>0</v>
      </c>
      <c r="H383" s="74"/>
      <c r="I383" s="42"/>
      <c r="J383" s="42"/>
      <c r="K383" s="42"/>
      <c r="L383" s="42"/>
      <c r="M383" s="42"/>
      <c r="N383" s="42"/>
      <c r="O383" s="42"/>
      <c r="P383" s="42"/>
      <c r="Q383" s="42"/>
      <c r="R383" s="42"/>
      <c r="S383" s="42"/>
      <c r="T383" s="42"/>
      <c r="U383" s="42"/>
      <c r="V383" s="42"/>
      <c r="W383" s="42"/>
      <c r="X383" s="72"/>
      <c r="Y383" s="56"/>
      <c r="Z383" s="10">
        <f>Z384</f>
        <v>0</v>
      </c>
      <c r="AA383" s="139">
        <v>0</v>
      </c>
    </row>
    <row r="384" spans="1:27" ht="32.25" outlineLevel="6" thickBot="1">
      <c r="A384" s="97" t="s">
        <v>399</v>
      </c>
      <c r="B384" s="103">
        <v>951</v>
      </c>
      <c r="C384" s="88" t="s">
        <v>81</v>
      </c>
      <c r="D384" s="88" t="s">
        <v>322</v>
      </c>
      <c r="E384" s="88" t="s">
        <v>5</v>
      </c>
      <c r="F384" s="88"/>
      <c r="G384" s="16">
        <f>G385</f>
        <v>0</v>
      </c>
      <c r="H384" s="31">
        <f aca="true" t="shared" si="59" ref="H384:X384">H385</f>
        <v>0</v>
      </c>
      <c r="I384" s="31">
        <f t="shared" si="59"/>
        <v>0</v>
      </c>
      <c r="J384" s="31">
        <f t="shared" si="59"/>
        <v>0</v>
      </c>
      <c r="K384" s="31">
        <f t="shared" si="59"/>
        <v>0</v>
      </c>
      <c r="L384" s="31">
        <f t="shared" si="59"/>
        <v>0</v>
      </c>
      <c r="M384" s="31">
        <f t="shared" si="59"/>
        <v>0</v>
      </c>
      <c r="N384" s="31">
        <f t="shared" si="59"/>
        <v>0</v>
      </c>
      <c r="O384" s="31">
        <f t="shared" si="59"/>
        <v>0</v>
      </c>
      <c r="P384" s="31">
        <f t="shared" si="59"/>
        <v>0</v>
      </c>
      <c r="Q384" s="31">
        <f t="shared" si="59"/>
        <v>0</v>
      </c>
      <c r="R384" s="31">
        <f t="shared" si="59"/>
        <v>0</v>
      </c>
      <c r="S384" s="31">
        <f t="shared" si="59"/>
        <v>0</v>
      </c>
      <c r="T384" s="31">
        <f t="shared" si="59"/>
        <v>0</v>
      </c>
      <c r="U384" s="31">
        <f t="shared" si="59"/>
        <v>0</v>
      </c>
      <c r="V384" s="31">
        <f t="shared" si="59"/>
        <v>0</v>
      </c>
      <c r="W384" s="31">
        <f t="shared" si="59"/>
        <v>0</v>
      </c>
      <c r="X384" s="31">
        <f t="shared" si="59"/>
        <v>0</v>
      </c>
      <c r="Y384" s="56">
        <f>X384/G378*100</f>
        <v>0</v>
      </c>
      <c r="Z384" s="16">
        <f>Z385</f>
        <v>0</v>
      </c>
      <c r="AA384" s="139">
        <v>0</v>
      </c>
    </row>
    <row r="385" spans="1:27" ht="48" outlineLevel="6" thickBot="1">
      <c r="A385" s="5" t="s">
        <v>179</v>
      </c>
      <c r="B385" s="21">
        <v>951</v>
      </c>
      <c r="C385" s="6" t="s">
        <v>81</v>
      </c>
      <c r="D385" s="6" t="s">
        <v>324</v>
      </c>
      <c r="E385" s="6" t="s">
        <v>5</v>
      </c>
      <c r="F385" s="6"/>
      <c r="G385" s="7">
        <f>G386</f>
        <v>0</v>
      </c>
      <c r="H385" s="32">
        <f aca="true" t="shared" si="60" ref="H385:X385">H386+H389</f>
        <v>0</v>
      </c>
      <c r="I385" s="32">
        <f t="shared" si="60"/>
        <v>0</v>
      </c>
      <c r="J385" s="32">
        <f t="shared" si="60"/>
        <v>0</v>
      </c>
      <c r="K385" s="32">
        <f t="shared" si="60"/>
        <v>0</v>
      </c>
      <c r="L385" s="32">
        <f t="shared" si="60"/>
        <v>0</v>
      </c>
      <c r="M385" s="32">
        <f t="shared" si="60"/>
        <v>0</v>
      </c>
      <c r="N385" s="32">
        <f t="shared" si="60"/>
        <v>0</v>
      </c>
      <c r="O385" s="32">
        <f t="shared" si="60"/>
        <v>0</v>
      </c>
      <c r="P385" s="32">
        <f t="shared" si="60"/>
        <v>0</v>
      </c>
      <c r="Q385" s="32">
        <f t="shared" si="60"/>
        <v>0</v>
      </c>
      <c r="R385" s="32">
        <f t="shared" si="60"/>
        <v>0</v>
      </c>
      <c r="S385" s="32">
        <f t="shared" si="60"/>
        <v>0</v>
      </c>
      <c r="T385" s="32">
        <f t="shared" si="60"/>
        <v>0</v>
      </c>
      <c r="U385" s="32">
        <f t="shared" si="60"/>
        <v>0</v>
      </c>
      <c r="V385" s="32">
        <f t="shared" si="60"/>
        <v>0</v>
      </c>
      <c r="W385" s="32">
        <f t="shared" si="60"/>
        <v>0</v>
      </c>
      <c r="X385" s="32">
        <f t="shared" si="60"/>
        <v>0</v>
      </c>
      <c r="Y385" s="56">
        <f>X385/G379*100</f>
        <v>0</v>
      </c>
      <c r="Z385" s="7">
        <f>Z386</f>
        <v>0</v>
      </c>
      <c r="AA385" s="139">
        <v>0</v>
      </c>
    </row>
    <row r="386" spans="1:27" ht="48.75" customHeight="1" outlineLevel="6" thickBot="1">
      <c r="A386" s="85" t="s">
        <v>119</v>
      </c>
      <c r="B386" s="89">
        <v>951</v>
      </c>
      <c r="C386" s="90" t="s">
        <v>81</v>
      </c>
      <c r="D386" s="90" t="s">
        <v>324</v>
      </c>
      <c r="E386" s="90" t="s">
        <v>118</v>
      </c>
      <c r="F386" s="90"/>
      <c r="G386" s="95">
        <v>0</v>
      </c>
      <c r="H386" s="24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42"/>
      <c r="X386" s="62">
        <v>0</v>
      </c>
      <c r="Y386" s="56">
        <f>X386/G380*100</f>
        <v>0</v>
      </c>
      <c r="Z386" s="95">
        <v>0</v>
      </c>
      <c r="AA386" s="139">
        <v>0</v>
      </c>
    </row>
    <row r="387" spans="1:27" ht="38.25" customHeight="1" outlineLevel="6" thickBot="1">
      <c r="A387" s="105" t="s">
        <v>69</v>
      </c>
      <c r="B387" s="18">
        <v>951</v>
      </c>
      <c r="C387" s="14" t="s">
        <v>68</v>
      </c>
      <c r="D387" s="14" t="s">
        <v>250</v>
      </c>
      <c r="E387" s="14" t="s">
        <v>5</v>
      </c>
      <c r="F387" s="14"/>
      <c r="G387" s="15">
        <f>G388+G394</f>
        <v>2000</v>
      </c>
      <c r="H387" s="74"/>
      <c r="I387" s="42"/>
      <c r="J387" s="42"/>
      <c r="K387" s="42"/>
      <c r="L387" s="42"/>
      <c r="M387" s="42"/>
      <c r="N387" s="42"/>
      <c r="O387" s="42"/>
      <c r="P387" s="42"/>
      <c r="Q387" s="42"/>
      <c r="R387" s="42"/>
      <c r="S387" s="42"/>
      <c r="T387" s="42"/>
      <c r="U387" s="42"/>
      <c r="V387" s="42"/>
      <c r="W387" s="42"/>
      <c r="X387" s="72"/>
      <c r="Y387" s="56"/>
      <c r="Z387" s="15">
        <f>Z388+Z394</f>
        <v>2000</v>
      </c>
      <c r="AA387" s="139">
        <f t="shared" si="52"/>
        <v>100</v>
      </c>
    </row>
    <row r="388" spans="1:27" ht="32.25" outlineLevel="6" thickBot="1">
      <c r="A388" s="123" t="s">
        <v>41</v>
      </c>
      <c r="B388" s="18">
        <v>951</v>
      </c>
      <c r="C388" s="124" t="s">
        <v>79</v>
      </c>
      <c r="D388" s="124" t="s">
        <v>325</v>
      </c>
      <c r="E388" s="124" t="s">
        <v>5</v>
      </c>
      <c r="F388" s="124"/>
      <c r="G388" s="125">
        <f>G389</f>
        <v>2000</v>
      </c>
      <c r="H388" s="31">
        <f aca="true" t="shared" si="61" ref="H388:X388">H389</f>
        <v>0</v>
      </c>
      <c r="I388" s="31">
        <f t="shared" si="61"/>
        <v>0</v>
      </c>
      <c r="J388" s="31">
        <f t="shared" si="61"/>
        <v>0</v>
      </c>
      <c r="K388" s="31">
        <f t="shared" si="61"/>
        <v>0</v>
      </c>
      <c r="L388" s="31">
        <f t="shared" si="61"/>
        <v>0</v>
      </c>
      <c r="M388" s="31">
        <f t="shared" si="61"/>
        <v>0</v>
      </c>
      <c r="N388" s="31">
        <f t="shared" si="61"/>
        <v>0</v>
      </c>
      <c r="O388" s="31">
        <f t="shared" si="61"/>
        <v>0</v>
      </c>
      <c r="P388" s="31">
        <f t="shared" si="61"/>
        <v>0</v>
      </c>
      <c r="Q388" s="31">
        <f t="shared" si="61"/>
        <v>0</v>
      </c>
      <c r="R388" s="31">
        <f t="shared" si="61"/>
        <v>0</v>
      </c>
      <c r="S388" s="31">
        <f t="shared" si="61"/>
        <v>0</v>
      </c>
      <c r="T388" s="31">
        <f t="shared" si="61"/>
        <v>0</v>
      </c>
      <c r="U388" s="31">
        <f t="shared" si="61"/>
        <v>0</v>
      </c>
      <c r="V388" s="31">
        <f t="shared" si="61"/>
        <v>0</v>
      </c>
      <c r="W388" s="31">
        <f t="shared" si="61"/>
        <v>0</v>
      </c>
      <c r="X388" s="31">
        <f t="shared" si="61"/>
        <v>0</v>
      </c>
      <c r="Y388" s="56">
        <f>X388/G382*100</f>
        <v>0</v>
      </c>
      <c r="Z388" s="125">
        <f>Z389</f>
        <v>2000</v>
      </c>
      <c r="AA388" s="139">
        <f t="shared" si="52"/>
        <v>100</v>
      </c>
    </row>
    <row r="389" spans="1:27" ht="32.25" outlineLevel="6" thickBot="1">
      <c r="A389" s="109" t="s">
        <v>136</v>
      </c>
      <c r="B389" s="19">
        <v>951</v>
      </c>
      <c r="C389" s="11" t="s">
        <v>79</v>
      </c>
      <c r="D389" s="11" t="s">
        <v>251</v>
      </c>
      <c r="E389" s="11" t="s">
        <v>5</v>
      </c>
      <c r="F389" s="11"/>
      <c r="G389" s="12">
        <f>G390</f>
        <v>2000</v>
      </c>
      <c r="H389" s="74"/>
      <c r="I389" s="42"/>
      <c r="J389" s="42"/>
      <c r="K389" s="42"/>
      <c r="L389" s="42"/>
      <c r="M389" s="42"/>
      <c r="N389" s="42"/>
      <c r="O389" s="42"/>
      <c r="P389" s="42"/>
      <c r="Q389" s="42"/>
      <c r="R389" s="42"/>
      <c r="S389" s="42"/>
      <c r="T389" s="42"/>
      <c r="U389" s="42"/>
      <c r="V389" s="42"/>
      <c r="W389" s="42"/>
      <c r="X389" s="72">
        <v>0</v>
      </c>
      <c r="Y389" s="56" t="e">
        <f>X389/G383*100</f>
        <v>#DIV/0!</v>
      </c>
      <c r="Z389" s="12">
        <f>Z390</f>
        <v>2000</v>
      </c>
      <c r="AA389" s="139">
        <f t="shared" si="52"/>
        <v>100</v>
      </c>
    </row>
    <row r="390" spans="1:27" ht="32.25" outlineLevel="6" thickBot="1">
      <c r="A390" s="109" t="s">
        <v>137</v>
      </c>
      <c r="B390" s="19">
        <v>951</v>
      </c>
      <c r="C390" s="9" t="s">
        <v>79</v>
      </c>
      <c r="D390" s="9" t="s">
        <v>252</v>
      </c>
      <c r="E390" s="9" t="s">
        <v>5</v>
      </c>
      <c r="F390" s="9"/>
      <c r="G390" s="10">
        <f>G391</f>
        <v>2000</v>
      </c>
      <c r="H390" s="74"/>
      <c r="I390" s="42"/>
      <c r="J390" s="42"/>
      <c r="K390" s="42"/>
      <c r="L390" s="42"/>
      <c r="M390" s="42"/>
      <c r="N390" s="42"/>
      <c r="O390" s="42"/>
      <c r="P390" s="42"/>
      <c r="Q390" s="42"/>
      <c r="R390" s="42"/>
      <c r="S390" s="42"/>
      <c r="T390" s="42"/>
      <c r="U390" s="42"/>
      <c r="V390" s="42"/>
      <c r="W390" s="42"/>
      <c r="X390" s="72"/>
      <c r="Y390" s="56"/>
      <c r="Z390" s="10">
        <f>Z391</f>
        <v>2000</v>
      </c>
      <c r="AA390" s="139">
        <f t="shared" si="52"/>
        <v>100</v>
      </c>
    </row>
    <row r="391" spans="1:27" ht="48" outlineLevel="6" thickBot="1">
      <c r="A391" s="111" t="s">
        <v>180</v>
      </c>
      <c r="B391" s="87">
        <v>951</v>
      </c>
      <c r="C391" s="88" t="s">
        <v>79</v>
      </c>
      <c r="D391" s="88" t="s">
        <v>326</v>
      </c>
      <c r="E391" s="88" t="s">
        <v>5</v>
      </c>
      <c r="F391" s="88"/>
      <c r="G391" s="16">
        <f>G392</f>
        <v>2000</v>
      </c>
      <c r="H391" s="29">
        <f aca="true" t="shared" si="62" ref="H391:X391">H392+H397</f>
        <v>0</v>
      </c>
      <c r="I391" s="29">
        <f t="shared" si="62"/>
        <v>0</v>
      </c>
      <c r="J391" s="29">
        <f t="shared" si="62"/>
        <v>0</v>
      </c>
      <c r="K391" s="29">
        <f t="shared" si="62"/>
        <v>0</v>
      </c>
      <c r="L391" s="29">
        <f t="shared" si="62"/>
        <v>0</v>
      </c>
      <c r="M391" s="29">
        <f t="shared" si="62"/>
        <v>0</v>
      </c>
      <c r="N391" s="29">
        <f t="shared" si="62"/>
        <v>0</v>
      </c>
      <c r="O391" s="29">
        <f t="shared" si="62"/>
        <v>0</v>
      </c>
      <c r="P391" s="29">
        <f t="shared" si="62"/>
        <v>0</v>
      </c>
      <c r="Q391" s="29">
        <f t="shared" si="62"/>
        <v>0</v>
      </c>
      <c r="R391" s="29">
        <f t="shared" si="62"/>
        <v>0</v>
      </c>
      <c r="S391" s="29">
        <f t="shared" si="62"/>
        <v>0</v>
      </c>
      <c r="T391" s="29">
        <f t="shared" si="62"/>
        <v>0</v>
      </c>
      <c r="U391" s="29">
        <f t="shared" si="62"/>
        <v>0</v>
      </c>
      <c r="V391" s="29">
        <f t="shared" si="62"/>
        <v>0</v>
      </c>
      <c r="W391" s="29">
        <f t="shared" si="62"/>
        <v>0</v>
      </c>
      <c r="X391" s="70">
        <f t="shared" si="62"/>
        <v>1410.7881399999999</v>
      </c>
      <c r="Y391" s="56" t="e">
        <f>X391/G385*100</f>
        <v>#DIV/0!</v>
      </c>
      <c r="Z391" s="16">
        <f>Z392</f>
        <v>2000</v>
      </c>
      <c r="AA391" s="139">
        <f t="shared" si="52"/>
        <v>100</v>
      </c>
    </row>
    <row r="392" spans="1:27" ht="19.5" outlineLevel="6" thickBot="1">
      <c r="A392" s="5" t="s">
        <v>121</v>
      </c>
      <c r="B392" s="21">
        <v>951</v>
      </c>
      <c r="C392" s="6" t="s">
        <v>79</v>
      </c>
      <c r="D392" s="6" t="s">
        <v>326</v>
      </c>
      <c r="E392" s="6" t="s">
        <v>120</v>
      </c>
      <c r="F392" s="6"/>
      <c r="G392" s="7">
        <f>G393</f>
        <v>2000</v>
      </c>
      <c r="H392" s="31">
        <f aca="true" t="shared" si="63" ref="H392:X392">H393</f>
        <v>0</v>
      </c>
      <c r="I392" s="31">
        <f t="shared" si="63"/>
        <v>0</v>
      </c>
      <c r="J392" s="31">
        <f t="shared" si="63"/>
        <v>0</v>
      </c>
      <c r="K392" s="31">
        <f t="shared" si="63"/>
        <v>0</v>
      </c>
      <c r="L392" s="31">
        <f t="shared" si="63"/>
        <v>0</v>
      </c>
      <c r="M392" s="31">
        <f t="shared" si="63"/>
        <v>0</v>
      </c>
      <c r="N392" s="31">
        <f t="shared" si="63"/>
        <v>0</v>
      </c>
      <c r="O392" s="31">
        <f t="shared" si="63"/>
        <v>0</v>
      </c>
      <c r="P392" s="31">
        <f t="shared" si="63"/>
        <v>0</v>
      </c>
      <c r="Q392" s="31">
        <f t="shared" si="63"/>
        <v>0</v>
      </c>
      <c r="R392" s="31">
        <f t="shared" si="63"/>
        <v>0</v>
      </c>
      <c r="S392" s="31">
        <f t="shared" si="63"/>
        <v>0</v>
      </c>
      <c r="T392" s="31">
        <f t="shared" si="63"/>
        <v>0</v>
      </c>
      <c r="U392" s="31">
        <f t="shared" si="63"/>
        <v>0</v>
      </c>
      <c r="V392" s="31">
        <f t="shared" si="63"/>
        <v>0</v>
      </c>
      <c r="W392" s="31">
        <f t="shared" si="63"/>
        <v>0</v>
      </c>
      <c r="X392" s="66">
        <f t="shared" si="63"/>
        <v>1362.07314</v>
      </c>
      <c r="Y392" s="56" t="e">
        <f>X392/G386*100</f>
        <v>#DIV/0!</v>
      </c>
      <c r="Z392" s="7">
        <f>Z393</f>
        <v>2000</v>
      </c>
      <c r="AA392" s="139">
        <f t="shared" si="52"/>
        <v>100</v>
      </c>
    </row>
    <row r="393" spans="1:27" ht="19.5" customHeight="1" outlineLevel="6" thickBot="1">
      <c r="A393" s="96" t="s">
        <v>209</v>
      </c>
      <c r="B393" s="89">
        <v>951</v>
      </c>
      <c r="C393" s="90" t="s">
        <v>79</v>
      </c>
      <c r="D393" s="90" t="s">
        <v>326</v>
      </c>
      <c r="E393" s="90" t="s">
        <v>89</v>
      </c>
      <c r="F393" s="90"/>
      <c r="G393" s="95">
        <v>2000</v>
      </c>
      <c r="H393" s="32">
        <f aca="true" t="shared" si="64" ref="H393:X393">H394</f>
        <v>0</v>
      </c>
      <c r="I393" s="32">
        <f t="shared" si="64"/>
        <v>0</v>
      </c>
      <c r="J393" s="32">
        <f t="shared" si="64"/>
        <v>0</v>
      </c>
      <c r="K393" s="32">
        <f t="shared" si="64"/>
        <v>0</v>
      </c>
      <c r="L393" s="32">
        <f t="shared" si="64"/>
        <v>0</v>
      </c>
      <c r="M393" s="32">
        <f t="shared" si="64"/>
        <v>0</v>
      </c>
      <c r="N393" s="32">
        <f t="shared" si="64"/>
        <v>0</v>
      </c>
      <c r="O393" s="32">
        <f t="shared" si="64"/>
        <v>0</v>
      </c>
      <c r="P393" s="32">
        <f t="shared" si="64"/>
        <v>0</v>
      </c>
      <c r="Q393" s="32">
        <f t="shared" si="64"/>
        <v>0</v>
      </c>
      <c r="R393" s="32">
        <f t="shared" si="64"/>
        <v>0</v>
      </c>
      <c r="S393" s="32">
        <f t="shared" si="64"/>
        <v>0</v>
      </c>
      <c r="T393" s="32">
        <f t="shared" si="64"/>
        <v>0</v>
      </c>
      <c r="U393" s="32">
        <f t="shared" si="64"/>
        <v>0</v>
      </c>
      <c r="V393" s="32">
        <f t="shared" si="64"/>
        <v>0</v>
      </c>
      <c r="W393" s="32">
        <f t="shared" si="64"/>
        <v>0</v>
      </c>
      <c r="X393" s="67">
        <f t="shared" si="64"/>
        <v>1362.07314</v>
      </c>
      <c r="Y393" s="56">
        <f>X393/G387*100</f>
        <v>68.103657</v>
      </c>
      <c r="Z393" s="95">
        <v>2000</v>
      </c>
      <c r="AA393" s="139">
        <f t="shared" si="52"/>
        <v>100</v>
      </c>
    </row>
    <row r="394" spans="1:27" ht="19.5" outlineLevel="6" thickBot="1">
      <c r="A394" s="121" t="s">
        <v>70</v>
      </c>
      <c r="B394" s="18">
        <v>951</v>
      </c>
      <c r="C394" s="39" t="s">
        <v>71</v>
      </c>
      <c r="D394" s="39" t="s">
        <v>325</v>
      </c>
      <c r="E394" s="39" t="s">
        <v>5</v>
      </c>
      <c r="F394" s="39"/>
      <c r="G394" s="116">
        <f>G395</f>
        <v>0</v>
      </c>
      <c r="H394" s="34">
        <f aca="true" t="shared" si="65" ref="H394:X394">H396</f>
        <v>0</v>
      </c>
      <c r="I394" s="34">
        <f t="shared" si="65"/>
        <v>0</v>
      </c>
      <c r="J394" s="34">
        <f t="shared" si="65"/>
        <v>0</v>
      </c>
      <c r="K394" s="34">
        <f t="shared" si="65"/>
        <v>0</v>
      </c>
      <c r="L394" s="34">
        <f t="shared" si="65"/>
        <v>0</v>
      </c>
      <c r="M394" s="34">
        <f t="shared" si="65"/>
        <v>0</v>
      </c>
      <c r="N394" s="34">
        <f t="shared" si="65"/>
        <v>0</v>
      </c>
      <c r="O394" s="34">
        <f t="shared" si="65"/>
        <v>0</v>
      </c>
      <c r="P394" s="34">
        <f t="shared" si="65"/>
        <v>0</v>
      </c>
      <c r="Q394" s="34">
        <f t="shared" si="65"/>
        <v>0</v>
      </c>
      <c r="R394" s="34">
        <f t="shared" si="65"/>
        <v>0</v>
      </c>
      <c r="S394" s="34">
        <f t="shared" si="65"/>
        <v>0</v>
      </c>
      <c r="T394" s="34">
        <f t="shared" si="65"/>
        <v>0</v>
      </c>
      <c r="U394" s="34">
        <f t="shared" si="65"/>
        <v>0</v>
      </c>
      <c r="V394" s="34">
        <f t="shared" si="65"/>
        <v>0</v>
      </c>
      <c r="W394" s="34">
        <f t="shared" si="65"/>
        <v>0</v>
      </c>
      <c r="X394" s="61">
        <f t="shared" si="65"/>
        <v>1362.07314</v>
      </c>
      <c r="Y394" s="56">
        <f>X394/G388*100</f>
        <v>68.103657</v>
      </c>
      <c r="Z394" s="116">
        <f>Z395</f>
        <v>0</v>
      </c>
      <c r="AA394" s="139">
        <v>0</v>
      </c>
    </row>
    <row r="395" spans="1:27" ht="32.25" outlineLevel="6" thickBot="1">
      <c r="A395" s="109" t="s">
        <v>136</v>
      </c>
      <c r="B395" s="19">
        <v>951</v>
      </c>
      <c r="C395" s="11" t="s">
        <v>71</v>
      </c>
      <c r="D395" s="11" t="s">
        <v>251</v>
      </c>
      <c r="E395" s="11" t="s">
        <v>5</v>
      </c>
      <c r="F395" s="11"/>
      <c r="G395" s="12">
        <f>G396</f>
        <v>0</v>
      </c>
      <c r="H395" s="53"/>
      <c r="I395" s="44"/>
      <c r="J395" s="44"/>
      <c r="K395" s="44"/>
      <c r="L395" s="44"/>
      <c r="M395" s="44"/>
      <c r="N395" s="44"/>
      <c r="O395" s="44"/>
      <c r="P395" s="44"/>
      <c r="Q395" s="44"/>
      <c r="R395" s="44"/>
      <c r="S395" s="44"/>
      <c r="T395" s="44"/>
      <c r="U395" s="44"/>
      <c r="V395" s="44"/>
      <c r="W395" s="44"/>
      <c r="X395" s="78"/>
      <c r="Y395" s="56"/>
      <c r="Z395" s="12">
        <f>Z396</f>
        <v>0</v>
      </c>
      <c r="AA395" s="139">
        <v>0</v>
      </c>
    </row>
    <row r="396" spans="1:27" ht="32.25" outlineLevel="6" thickBot="1">
      <c r="A396" s="109" t="s">
        <v>137</v>
      </c>
      <c r="B396" s="19">
        <v>951</v>
      </c>
      <c r="C396" s="11" t="s">
        <v>71</v>
      </c>
      <c r="D396" s="11" t="s">
        <v>252</v>
      </c>
      <c r="E396" s="11" t="s">
        <v>5</v>
      </c>
      <c r="F396" s="11"/>
      <c r="G396" s="12">
        <f>G397</f>
        <v>0</v>
      </c>
      <c r="H396" s="25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43"/>
      <c r="X396" s="62">
        <v>1362.07314</v>
      </c>
      <c r="Y396" s="56">
        <f>X396/G390*100</f>
        <v>68.103657</v>
      </c>
      <c r="Z396" s="12">
        <f>Z397</f>
        <v>0</v>
      </c>
      <c r="AA396" s="139">
        <v>0</v>
      </c>
    </row>
    <row r="397" spans="1:27" ht="48" outlineLevel="6" thickBot="1">
      <c r="A397" s="91" t="s">
        <v>181</v>
      </c>
      <c r="B397" s="87">
        <v>951</v>
      </c>
      <c r="C397" s="88" t="s">
        <v>71</v>
      </c>
      <c r="D397" s="88" t="s">
        <v>327</v>
      </c>
      <c r="E397" s="88" t="s">
        <v>5</v>
      </c>
      <c r="F397" s="88"/>
      <c r="G397" s="16">
        <f>G398</f>
        <v>0</v>
      </c>
      <c r="H397" s="31">
        <f aca="true" t="shared" si="66" ref="H397:X399">H398</f>
        <v>0</v>
      </c>
      <c r="I397" s="31">
        <f t="shared" si="66"/>
        <v>0</v>
      </c>
      <c r="J397" s="31">
        <f t="shared" si="66"/>
        <v>0</v>
      </c>
      <c r="K397" s="31">
        <f t="shared" si="66"/>
        <v>0</v>
      </c>
      <c r="L397" s="31">
        <f t="shared" si="66"/>
        <v>0</v>
      </c>
      <c r="M397" s="31">
        <f t="shared" si="66"/>
        <v>0</v>
      </c>
      <c r="N397" s="31">
        <f t="shared" si="66"/>
        <v>0</v>
      </c>
      <c r="O397" s="31">
        <f t="shared" si="66"/>
        <v>0</v>
      </c>
      <c r="P397" s="31">
        <f t="shared" si="66"/>
        <v>0</v>
      </c>
      <c r="Q397" s="31">
        <f t="shared" si="66"/>
        <v>0</v>
      </c>
      <c r="R397" s="31">
        <f t="shared" si="66"/>
        <v>0</v>
      </c>
      <c r="S397" s="31">
        <f t="shared" si="66"/>
        <v>0</v>
      </c>
      <c r="T397" s="31">
        <f t="shared" si="66"/>
        <v>0</v>
      </c>
      <c r="U397" s="31">
        <f t="shared" si="66"/>
        <v>0</v>
      </c>
      <c r="V397" s="31">
        <f t="shared" si="66"/>
        <v>0</v>
      </c>
      <c r="W397" s="31">
        <f t="shared" si="66"/>
        <v>0</v>
      </c>
      <c r="X397" s="63">
        <f t="shared" si="66"/>
        <v>48.715</v>
      </c>
      <c r="Y397" s="56">
        <f>X397/G391*100</f>
        <v>2.43575</v>
      </c>
      <c r="Z397" s="16">
        <f>Z398</f>
        <v>0</v>
      </c>
      <c r="AA397" s="139">
        <v>0</v>
      </c>
    </row>
    <row r="398" spans="1:27" ht="32.25" outlineLevel="6" thickBot="1">
      <c r="A398" s="5" t="s">
        <v>100</v>
      </c>
      <c r="B398" s="21">
        <v>951</v>
      </c>
      <c r="C398" s="6" t="s">
        <v>71</v>
      </c>
      <c r="D398" s="6" t="s">
        <v>327</v>
      </c>
      <c r="E398" s="6" t="s">
        <v>95</v>
      </c>
      <c r="F398" s="6"/>
      <c r="G398" s="7">
        <f>G399</f>
        <v>0</v>
      </c>
      <c r="H398" s="32">
        <f t="shared" si="66"/>
        <v>0</v>
      </c>
      <c r="I398" s="32">
        <f t="shared" si="66"/>
        <v>0</v>
      </c>
      <c r="J398" s="32">
        <f t="shared" si="66"/>
        <v>0</v>
      </c>
      <c r="K398" s="32">
        <f t="shared" si="66"/>
        <v>0</v>
      </c>
      <c r="L398" s="32">
        <f t="shared" si="66"/>
        <v>0</v>
      </c>
      <c r="M398" s="32">
        <f t="shared" si="66"/>
        <v>0</v>
      </c>
      <c r="N398" s="32">
        <f t="shared" si="66"/>
        <v>0</v>
      </c>
      <c r="O398" s="32">
        <f t="shared" si="66"/>
        <v>0</v>
      </c>
      <c r="P398" s="32">
        <f t="shared" si="66"/>
        <v>0</v>
      </c>
      <c r="Q398" s="32">
        <f t="shared" si="66"/>
        <v>0</v>
      </c>
      <c r="R398" s="32">
        <f t="shared" si="66"/>
        <v>0</v>
      </c>
      <c r="S398" s="32">
        <f t="shared" si="66"/>
        <v>0</v>
      </c>
      <c r="T398" s="32">
        <f t="shared" si="66"/>
        <v>0</v>
      </c>
      <c r="U398" s="32">
        <f t="shared" si="66"/>
        <v>0</v>
      </c>
      <c r="V398" s="32">
        <f t="shared" si="66"/>
        <v>0</v>
      </c>
      <c r="W398" s="32">
        <f t="shared" si="66"/>
        <v>0</v>
      </c>
      <c r="X398" s="64">
        <f>X399</f>
        <v>48.715</v>
      </c>
      <c r="Y398" s="56">
        <f>X398/G392*100</f>
        <v>2.43575</v>
      </c>
      <c r="Z398" s="7">
        <f>Z399</f>
        <v>0</v>
      </c>
      <c r="AA398" s="139">
        <v>0</v>
      </c>
    </row>
    <row r="399" spans="1:27" ht="32.25" outlineLevel="6" thickBot="1">
      <c r="A399" s="85" t="s">
        <v>101</v>
      </c>
      <c r="B399" s="89">
        <v>951</v>
      </c>
      <c r="C399" s="90" t="s">
        <v>71</v>
      </c>
      <c r="D399" s="90" t="s">
        <v>327</v>
      </c>
      <c r="E399" s="90" t="s">
        <v>96</v>
      </c>
      <c r="F399" s="90"/>
      <c r="G399" s="95">
        <v>0</v>
      </c>
      <c r="H399" s="34">
        <f t="shared" si="66"/>
        <v>0</v>
      </c>
      <c r="I399" s="34">
        <f t="shared" si="66"/>
        <v>0</v>
      </c>
      <c r="J399" s="34">
        <f t="shared" si="66"/>
        <v>0</v>
      </c>
      <c r="K399" s="34">
        <f t="shared" si="66"/>
        <v>0</v>
      </c>
      <c r="L399" s="34">
        <f t="shared" si="66"/>
        <v>0</v>
      </c>
      <c r="M399" s="34">
        <f t="shared" si="66"/>
        <v>0</v>
      </c>
      <c r="N399" s="34">
        <f t="shared" si="66"/>
        <v>0</v>
      </c>
      <c r="O399" s="34">
        <f t="shared" si="66"/>
        <v>0</v>
      </c>
      <c r="P399" s="34">
        <f t="shared" si="66"/>
        <v>0</v>
      </c>
      <c r="Q399" s="34">
        <f t="shared" si="66"/>
        <v>0</v>
      </c>
      <c r="R399" s="34">
        <f t="shared" si="66"/>
        <v>0</v>
      </c>
      <c r="S399" s="34">
        <f t="shared" si="66"/>
        <v>0</v>
      </c>
      <c r="T399" s="34">
        <f t="shared" si="66"/>
        <v>0</v>
      </c>
      <c r="U399" s="34">
        <f t="shared" si="66"/>
        <v>0</v>
      </c>
      <c r="V399" s="34">
        <f t="shared" si="66"/>
        <v>0</v>
      </c>
      <c r="W399" s="34">
        <f t="shared" si="66"/>
        <v>0</v>
      </c>
      <c r="X399" s="65">
        <f>X400</f>
        <v>48.715</v>
      </c>
      <c r="Y399" s="56">
        <f>X399/G393*100</f>
        <v>2.43575</v>
      </c>
      <c r="Z399" s="95">
        <v>0</v>
      </c>
      <c r="AA399" s="139">
        <v>0</v>
      </c>
    </row>
    <row r="400" spans="1:27" ht="32.25" outlineLevel="6" thickBot="1">
      <c r="A400" s="105" t="s">
        <v>78</v>
      </c>
      <c r="B400" s="18">
        <v>951</v>
      </c>
      <c r="C400" s="14" t="s">
        <v>65</v>
      </c>
      <c r="D400" s="14" t="s">
        <v>325</v>
      </c>
      <c r="E400" s="14" t="s">
        <v>5</v>
      </c>
      <c r="F400" s="14"/>
      <c r="G400" s="15">
        <f>G401</f>
        <v>100</v>
      </c>
      <c r="H400" s="25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43"/>
      <c r="X400" s="62">
        <v>48.715</v>
      </c>
      <c r="Y400" s="56" t="e">
        <f>X400/G394*100</f>
        <v>#DIV/0!</v>
      </c>
      <c r="Z400" s="15">
        <f>Z401</f>
        <v>0</v>
      </c>
      <c r="AA400" s="139">
        <f t="shared" si="52"/>
        <v>0</v>
      </c>
    </row>
    <row r="401" spans="1:27" ht="19.5" outlineLevel="6" thickBot="1">
      <c r="A401" s="8" t="s">
        <v>182</v>
      </c>
      <c r="B401" s="19">
        <v>951</v>
      </c>
      <c r="C401" s="9" t="s">
        <v>66</v>
      </c>
      <c r="D401" s="9" t="s">
        <v>325</v>
      </c>
      <c r="E401" s="9" t="s">
        <v>5</v>
      </c>
      <c r="F401" s="9"/>
      <c r="G401" s="10">
        <f>G402</f>
        <v>100</v>
      </c>
      <c r="H401" s="98"/>
      <c r="I401" s="43"/>
      <c r="J401" s="43"/>
      <c r="K401" s="43"/>
      <c r="L401" s="43"/>
      <c r="M401" s="43"/>
      <c r="N401" s="43"/>
      <c r="O401" s="43"/>
      <c r="P401" s="43"/>
      <c r="Q401" s="43"/>
      <c r="R401" s="43"/>
      <c r="S401" s="43"/>
      <c r="T401" s="43"/>
      <c r="U401" s="43"/>
      <c r="V401" s="43"/>
      <c r="W401" s="43"/>
      <c r="X401" s="72"/>
      <c r="Y401" s="56"/>
      <c r="Z401" s="10">
        <f>Z402</f>
        <v>0</v>
      </c>
      <c r="AA401" s="139">
        <f t="shared" si="52"/>
        <v>0</v>
      </c>
    </row>
    <row r="402" spans="1:27" ht="32.25" outlineLevel="6" thickBot="1">
      <c r="A402" s="109" t="s">
        <v>136</v>
      </c>
      <c r="B402" s="19">
        <v>951</v>
      </c>
      <c r="C402" s="9" t="s">
        <v>66</v>
      </c>
      <c r="D402" s="9" t="s">
        <v>251</v>
      </c>
      <c r="E402" s="9" t="s">
        <v>5</v>
      </c>
      <c r="F402" s="9"/>
      <c r="G402" s="10">
        <f>G403</f>
        <v>100</v>
      </c>
      <c r="H402" s="29">
        <f aca="true" t="shared" si="67" ref="H402:X405">H403</f>
        <v>0</v>
      </c>
      <c r="I402" s="29">
        <f t="shared" si="67"/>
        <v>0</v>
      </c>
      <c r="J402" s="29">
        <f t="shared" si="67"/>
        <v>0</v>
      </c>
      <c r="K402" s="29">
        <f t="shared" si="67"/>
        <v>0</v>
      </c>
      <c r="L402" s="29">
        <f t="shared" si="67"/>
        <v>0</v>
      </c>
      <c r="M402" s="29">
        <f t="shared" si="67"/>
        <v>0</v>
      </c>
      <c r="N402" s="29">
        <f t="shared" si="67"/>
        <v>0</v>
      </c>
      <c r="O402" s="29">
        <f t="shared" si="67"/>
        <v>0</v>
      </c>
      <c r="P402" s="29">
        <f t="shared" si="67"/>
        <v>0</v>
      </c>
      <c r="Q402" s="29">
        <f t="shared" si="67"/>
        <v>0</v>
      </c>
      <c r="R402" s="29">
        <f t="shared" si="67"/>
        <v>0</v>
      </c>
      <c r="S402" s="29">
        <f t="shared" si="67"/>
        <v>0</v>
      </c>
      <c r="T402" s="29">
        <f t="shared" si="67"/>
        <v>0</v>
      </c>
      <c r="U402" s="29">
        <f t="shared" si="67"/>
        <v>0</v>
      </c>
      <c r="V402" s="29">
        <f t="shared" si="67"/>
        <v>0</v>
      </c>
      <c r="W402" s="29">
        <f t="shared" si="67"/>
        <v>0</v>
      </c>
      <c r="X402" s="70">
        <f t="shared" si="67"/>
        <v>0</v>
      </c>
      <c r="Y402" s="56" t="e">
        <f aca="true" t="shared" si="68" ref="Y402:Y410">X402/G396*100</f>
        <v>#DIV/0!</v>
      </c>
      <c r="Z402" s="10">
        <f>Z403</f>
        <v>0</v>
      </c>
      <c r="AA402" s="139">
        <f t="shared" si="52"/>
        <v>0</v>
      </c>
    </row>
    <row r="403" spans="1:27" ht="32.25" outlineLevel="6" thickBot="1">
      <c r="A403" s="109" t="s">
        <v>137</v>
      </c>
      <c r="B403" s="19">
        <v>951</v>
      </c>
      <c r="C403" s="11" t="s">
        <v>66</v>
      </c>
      <c r="D403" s="11" t="s">
        <v>252</v>
      </c>
      <c r="E403" s="11" t="s">
        <v>5</v>
      </c>
      <c r="F403" s="11"/>
      <c r="G403" s="12">
        <f>G404</f>
        <v>100</v>
      </c>
      <c r="H403" s="31">
        <f t="shared" si="67"/>
        <v>0</v>
      </c>
      <c r="I403" s="31">
        <f t="shared" si="67"/>
        <v>0</v>
      </c>
      <c r="J403" s="31">
        <f t="shared" si="67"/>
        <v>0</v>
      </c>
      <c r="K403" s="31">
        <f t="shared" si="67"/>
        <v>0</v>
      </c>
      <c r="L403" s="31">
        <f t="shared" si="67"/>
        <v>0</v>
      </c>
      <c r="M403" s="31">
        <f t="shared" si="67"/>
        <v>0</v>
      </c>
      <c r="N403" s="31">
        <f t="shared" si="67"/>
        <v>0</v>
      </c>
      <c r="O403" s="31">
        <f t="shared" si="67"/>
        <v>0</v>
      </c>
      <c r="P403" s="31">
        <f t="shared" si="67"/>
        <v>0</v>
      </c>
      <c r="Q403" s="31">
        <f t="shared" si="67"/>
        <v>0</v>
      </c>
      <c r="R403" s="31">
        <f t="shared" si="67"/>
        <v>0</v>
      </c>
      <c r="S403" s="31">
        <f t="shared" si="67"/>
        <v>0</v>
      </c>
      <c r="T403" s="31">
        <f t="shared" si="67"/>
        <v>0</v>
      </c>
      <c r="U403" s="31">
        <f t="shared" si="67"/>
        <v>0</v>
      </c>
      <c r="V403" s="31">
        <f t="shared" si="67"/>
        <v>0</v>
      </c>
      <c r="W403" s="31">
        <f t="shared" si="67"/>
        <v>0</v>
      </c>
      <c r="X403" s="63">
        <f t="shared" si="67"/>
        <v>0</v>
      </c>
      <c r="Y403" s="56" t="e">
        <f t="shared" si="68"/>
        <v>#DIV/0!</v>
      </c>
      <c r="Z403" s="12">
        <f>Z404</f>
        <v>0</v>
      </c>
      <c r="AA403" s="139">
        <f t="shared" si="52"/>
        <v>0</v>
      </c>
    </row>
    <row r="404" spans="1:27" ht="32.25" outlineLevel="6" thickBot="1">
      <c r="A404" s="91" t="s">
        <v>183</v>
      </c>
      <c r="B404" s="87">
        <v>951</v>
      </c>
      <c r="C404" s="88" t="s">
        <v>66</v>
      </c>
      <c r="D404" s="88" t="s">
        <v>328</v>
      </c>
      <c r="E404" s="88" t="s">
        <v>5</v>
      </c>
      <c r="F404" s="88"/>
      <c r="G404" s="16">
        <f>G405</f>
        <v>100</v>
      </c>
      <c r="H404" s="32">
        <f t="shared" si="67"/>
        <v>0</v>
      </c>
      <c r="I404" s="32">
        <f t="shared" si="67"/>
        <v>0</v>
      </c>
      <c r="J404" s="32">
        <f t="shared" si="67"/>
        <v>0</v>
      </c>
      <c r="K404" s="32">
        <f t="shared" si="67"/>
        <v>0</v>
      </c>
      <c r="L404" s="32">
        <f t="shared" si="67"/>
        <v>0</v>
      </c>
      <c r="M404" s="32">
        <f t="shared" si="67"/>
        <v>0</v>
      </c>
      <c r="N404" s="32">
        <f t="shared" si="67"/>
        <v>0</v>
      </c>
      <c r="O404" s="32">
        <f t="shared" si="67"/>
        <v>0</v>
      </c>
      <c r="P404" s="32">
        <f t="shared" si="67"/>
        <v>0</v>
      </c>
      <c r="Q404" s="32">
        <f t="shared" si="67"/>
        <v>0</v>
      </c>
      <c r="R404" s="32">
        <f t="shared" si="67"/>
        <v>0</v>
      </c>
      <c r="S404" s="32">
        <f t="shared" si="67"/>
        <v>0</v>
      </c>
      <c r="T404" s="32">
        <f t="shared" si="67"/>
        <v>0</v>
      </c>
      <c r="U404" s="32">
        <f t="shared" si="67"/>
        <v>0</v>
      </c>
      <c r="V404" s="32">
        <f t="shared" si="67"/>
        <v>0</v>
      </c>
      <c r="W404" s="32">
        <f t="shared" si="67"/>
        <v>0</v>
      </c>
      <c r="X404" s="64">
        <f t="shared" si="67"/>
        <v>0</v>
      </c>
      <c r="Y404" s="56" t="e">
        <f t="shared" si="68"/>
        <v>#DIV/0!</v>
      </c>
      <c r="Z404" s="16">
        <f>Z405</f>
        <v>0</v>
      </c>
      <c r="AA404" s="139">
        <f t="shared" si="52"/>
        <v>0</v>
      </c>
    </row>
    <row r="405" spans="1:27" ht="19.5" outlineLevel="6" thickBot="1">
      <c r="A405" s="5" t="s">
        <v>129</v>
      </c>
      <c r="B405" s="21">
        <v>951</v>
      </c>
      <c r="C405" s="6" t="s">
        <v>66</v>
      </c>
      <c r="D405" s="6" t="s">
        <v>328</v>
      </c>
      <c r="E405" s="6" t="s">
        <v>229</v>
      </c>
      <c r="F405" s="6"/>
      <c r="G405" s="7">
        <v>100</v>
      </c>
      <c r="H405" s="34">
        <f t="shared" si="67"/>
        <v>0</v>
      </c>
      <c r="I405" s="34">
        <f t="shared" si="67"/>
        <v>0</v>
      </c>
      <c r="J405" s="34">
        <f t="shared" si="67"/>
        <v>0</v>
      </c>
      <c r="K405" s="34">
        <f t="shared" si="67"/>
        <v>0</v>
      </c>
      <c r="L405" s="34">
        <f t="shared" si="67"/>
        <v>0</v>
      </c>
      <c r="M405" s="34">
        <f t="shared" si="67"/>
        <v>0</v>
      </c>
      <c r="N405" s="34">
        <f t="shared" si="67"/>
        <v>0</v>
      </c>
      <c r="O405" s="34">
        <f t="shared" si="67"/>
        <v>0</v>
      </c>
      <c r="P405" s="34">
        <f t="shared" si="67"/>
        <v>0</v>
      </c>
      <c r="Q405" s="34">
        <f t="shared" si="67"/>
        <v>0</v>
      </c>
      <c r="R405" s="34">
        <f t="shared" si="67"/>
        <v>0</v>
      </c>
      <c r="S405" s="34">
        <f t="shared" si="67"/>
        <v>0</v>
      </c>
      <c r="T405" s="34">
        <f t="shared" si="67"/>
        <v>0</v>
      </c>
      <c r="U405" s="34">
        <f t="shared" si="67"/>
        <v>0</v>
      </c>
      <c r="V405" s="34">
        <f t="shared" si="67"/>
        <v>0</v>
      </c>
      <c r="W405" s="34">
        <f t="shared" si="67"/>
        <v>0</v>
      </c>
      <c r="X405" s="65">
        <f t="shared" si="67"/>
        <v>0</v>
      </c>
      <c r="Y405" s="56" t="e">
        <f t="shared" si="68"/>
        <v>#DIV/0!</v>
      </c>
      <c r="Z405" s="7">
        <v>0</v>
      </c>
      <c r="AA405" s="139">
        <f t="shared" si="52"/>
        <v>0</v>
      </c>
    </row>
    <row r="406" spans="1:27" ht="63.75" outlineLevel="6" thickBot="1">
      <c r="A406" s="105" t="s">
        <v>73</v>
      </c>
      <c r="B406" s="18">
        <v>951</v>
      </c>
      <c r="C406" s="14" t="s">
        <v>74</v>
      </c>
      <c r="D406" s="14" t="s">
        <v>325</v>
      </c>
      <c r="E406" s="14" t="s">
        <v>5</v>
      </c>
      <c r="F406" s="14"/>
      <c r="G406" s="15">
        <f aca="true" t="shared" si="69" ref="G406:G411">G407</f>
        <v>20178</v>
      </c>
      <c r="H406" s="25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43"/>
      <c r="X406" s="62">
        <v>0</v>
      </c>
      <c r="Y406" s="56">
        <f t="shared" si="68"/>
        <v>0</v>
      </c>
      <c r="Z406" s="15">
        <f aca="true" t="shared" si="70" ref="Z406:Z411">Z407</f>
        <v>20178</v>
      </c>
      <c r="AA406" s="139">
        <f aca="true" t="shared" si="71" ref="AA406:AA469">Z406/G406*100</f>
        <v>100</v>
      </c>
    </row>
    <row r="407" spans="1:27" ht="48" outlineLevel="6" thickBot="1">
      <c r="A407" s="109" t="s">
        <v>76</v>
      </c>
      <c r="B407" s="19">
        <v>951</v>
      </c>
      <c r="C407" s="9" t="s">
        <v>75</v>
      </c>
      <c r="D407" s="9" t="s">
        <v>325</v>
      </c>
      <c r="E407" s="9" t="s">
        <v>5</v>
      </c>
      <c r="F407" s="9"/>
      <c r="G407" s="10">
        <f t="shared" si="69"/>
        <v>20178</v>
      </c>
      <c r="H407" s="29" t="e">
        <f aca="true" t="shared" si="72" ref="H407:X409">H408</f>
        <v>#REF!</v>
      </c>
      <c r="I407" s="29" t="e">
        <f t="shared" si="72"/>
        <v>#REF!</v>
      </c>
      <c r="J407" s="29" t="e">
        <f t="shared" si="72"/>
        <v>#REF!</v>
      </c>
      <c r="K407" s="29" t="e">
        <f t="shared" si="72"/>
        <v>#REF!</v>
      </c>
      <c r="L407" s="29" t="e">
        <f t="shared" si="72"/>
        <v>#REF!</v>
      </c>
      <c r="M407" s="29" t="e">
        <f t="shared" si="72"/>
        <v>#REF!</v>
      </c>
      <c r="N407" s="29" t="e">
        <f t="shared" si="72"/>
        <v>#REF!</v>
      </c>
      <c r="O407" s="29" t="e">
        <f t="shared" si="72"/>
        <v>#REF!</v>
      </c>
      <c r="P407" s="29" t="e">
        <f t="shared" si="72"/>
        <v>#REF!</v>
      </c>
      <c r="Q407" s="29" t="e">
        <f t="shared" si="72"/>
        <v>#REF!</v>
      </c>
      <c r="R407" s="29" t="e">
        <f t="shared" si="72"/>
        <v>#REF!</v>
      </c>
      <c r="S407" s="29" t="e">
        <f t="shared" si="72"/>
        <v>#REF!</v>
      </c>
      <c r="T407" s="29" t="e">
        <f t="shared" si="72"/>
        <v>#REF!</v>
      </c>
      <c r="U407" s="29" t="e">
        <f t="shared" si="72"/>
        <v>#REF!</v>
      </c>
      <c r="V407" s="29" t="e">
        <f t="shared" si="72"/>
        <v>#REF!</v>
      </c>
      <c r="W407" s="29" t="e">
        <f t="shared" si="72"/>
        <v>#REF!</v>
      </c>
      <c r="X407" s="70" t="e">
        <f t="shared" si="72"/>
        <v>#REF!</v>
      </c>
      <c r="Y407" s="56" t="e">
        <f t="shared" si="68"/>
        <v>#REF!</v>
      </c>
      <c r="Z407" s="10">
        <f t="shared" si="70"/>
        <v>20178</v>
      </c>
      <c r="AA407" s="139">
        <f t="shared" si="71"/>
        <v>100</v>
      </c>
    </row>
    <row r="408" spans="1:27" ht="32.25" outlineLevel="6" thickBot="1">
      <c r="A408" s="109" t="s">
        <v>136</v>
      </c>
      <c r="B408" s="19">
        <v>951</v>
      </c>
      <c r="C408" s="9" t="s">
        <v>75</v>
      </c>
      <c r="D408" s="9" t="s">
        <v>251</v>
      </c>
      <c r="E408" s="9" t="s">
        <v>5</v>
      </c>
      <c r="F408" s="9"/>
      <c r="G408" s="10">
        <f t="shared" si="69"/>
        <v>20178</v>
      </c>
      <c r="H408" s="31" t="e">
        <f t="shared" si="72"/>
        <v>#REF!</v>
      </c>
      <c r="I408" s="31" t="e">
        <f t="shared" si="72"/>
        <v>#REF!</v>
      </c>
      <c r="J408" s="31" t="e">
        <f t="shared" si="72"/>
        <v>#REF!</v>
      </c>
      <c r="K408" s="31" t="e">
        <f t="shared" si="72"/>
        <v>#REF!</v>
      </c>
      <c r="L408" s="31" t="e">
        <f t="shared" si="72"/>
        <v>#REF!</v>
      </c>
      <c r="M408" s="31" t="e">
        <f t="shared" si="72"/>
        <v>#REF!</v>
      </c>
      <c r="N408" s="31" t="e">
        <f t="shared" si="72"/>
        <v>#REF!</v>
      </c>
      <c r="O408" s="31" t="e">
        <f t="shared" si="72"/>
        <v>#REF!</v>
      </c>
      <c r="P408" s="31" t="e">
        <f t="shared" si="72"/>
        <v>#REF!</v>
      </c>
      <c r="Q408" s="31" t="e">
        <f t="shared" si="72"/>
        <v>#REF!</v>
      </c>
      <c r="R408" s="31" t="e">
        <f t="shared" si="72"/>
        <v>#REF!</v>
      </c>
      <c r="S408" s="31" t="e">
        <f t="shared" si="72"/>
        <v>#REF!</v>
      </c>
      <c r="T408" s="31" t="e">
        <f t="shared" si="72"/>
        <v>#REF!</v>
      </c>
      <c r="U408" s="31" t="e">
        <f t="shared" si="72"/>
        <v>#REF!</v>
      </c>
      <c r="V408" s="31" t="e">
        <f t="shared" si="72"/>
        <v>#REF!</v>
      </c>
      <c r="W408" s="31" t="e">
        <f t="shared" si="72"/>
        <v>#REF!</v>
      </c>
      <c r="X408" s="63" t="e">
        <f t="shared" si="72"/>
        <v>#REF!</v>
      </c>
      <c r="Y408" s="56" t="e">
        <f t="shared" si="68"/>
        <v>#REF!</v>
      </c>
      <c r="Z408" s="10">
        <f t="shared" si="70"/>
        <v>20178</v>
      </c>
      <c r="AA408" s="139">
        <f t="shared" si="71"/>
        <v>100</v>
      </c>
    </row>
    <row r="409" spans="1:27" ht="32.25" outlineLevel="6" thickBot="1">
      <c r="A409" s="109" t="s">
        <v>137</v>
      </c>
      <c r="B409" s="19">
        <v>951</v>
      </c>
      <c r="C409" s="11" t="s">
        <v>75</v>
      </c>
      <c r="D409" s="11" t="s">
        <v>252</v>
      </c>
      <c r="E409" s="11" t="s">
        <v>5</v>
      </c>
      <c r="F409" s="11"/>
      <c r="G409" s="12">
        <f t="shared" si="69"/>
        <v>20178</v>
      </c>
      <c r="H409" s="32" t="e">
        <f t="shared" si="72"/>
        <v>#REF!</v>
      </c>
      <c r="I409" s="32" t="e">
        <f t="shared" si="72"/>
        <v>#REF!</v>
      </c>
      <c r="J409" s="32" t="e">
        <f t="shared" si="72"/>
        <v>#REF!</v>
      </c>
      <c r="K409" s="32" t="e">
        <f t="shared" si="72"/>
        <v>#REF!</v>
      </c>
      <c r="L409" s="32" t="e">
        <f t="shared" si="72"/>
        <v>#REF!</v>
      </c>
      <c r="M409" s="32" t="e">
        <f t="shared" si="72"/>
        <v>#REF!</v>
      </c>
      <c r="N409" s="32" t="e">
        <f t="shared" si="72"/>
        <v>#REF!</v>
      </c>
      <c r="O409" s="32" t="e">
        <f t="shared" si="72"/>
        <v>#REF!</v>
      </c>
      <c r="P409" s="32" t="e">
        <f t="shared" si="72"/>
        <v>#REF!</v>
      </c>
      <c r="Q409" s="32" t="e">
        <f t="shared" si="72"/>
        <v>#REF!</v>
      </c>
      <c r="R409" s="32" t="e">
        <f t="shared" si="72"/>
        <v>#REF!</v>
      </c>
      <c r="S409" s="32" t="e">
        <f t="shared" si="72"/>
        <v>#REF!</v>
      </c>
      <c r="T409" s="32" t="e">
        <f t="shared" si="72"/>
        <v>#REF!</v>
      </c>
      <c r="U409" s="32" t="e">
        <f t="shared" si="72"/>
        <v>#REF!</v>
      </c>
      <c r="V409" s="32" t="e">
        <f t="shared" si="72"/>
        <v>#REF!</v>
      </c>
      <c r="W409" s="32" t="e">
        <f t="shared" si="72"/>
        <v>#REF!</v>
      </c>
      <c r="X409" s="64" t="e">
        <f t="shared" si="72"/>
        <v>#REF!</v>
      </c>
      <c r="Y409" s="56" t="e">
        <f t="shared" si="68"/>
        <v>#REF!</v>
      </c>
      <c r="Z409" s="12">
        <f t="shared" si="70"/>
        <v>20178</v>
      </c>
      <c r="AA409" s="139">
        <f t="shared" si="71"/>
        <v>100</v>
      </c>
    </row>
    <row r="410" spans="1:27" ht="48" outlineLevel="6" thickBot="1">
      <c r="A410" s="5" t="s">
        <v>184</v>
      </c>
      <c r="B410" s="21">
        <v>951</v>
      </c>
      <c r="C410" s="6" t="s">
        <v>75</v>
      </c>
      <c r="D410" s="6" t="s">
        <v>329</v>
      </c>
      <c r="E410" s="6" t="s">
        <v>5</v>
      </c>
      <c r="F410" s="6"/>
      <c r="G410" s="7">
        <f t="shared" si="69"/>
        <v>20178</v>
      </c>
      <c r="H410" s="34" t="e">
        <f>#REF!</f>
        <v>#REF!</v>
      </c>
      <c r="I410" s="34" t="e">
        <f>#REF!</f>
        <v>#REF!</v>
      </c>
      <c r="J410" s="34" t="e">
        <f>#REF!</f>
        <v>#REF!</v>
      </c>
      <c r="K410" s="34" t="e">
        <f>#REF!</f>
        <v>#REF!</v>
      </c>
      <c r="L410" s="34" t="e">
        <f>#REF!</f>
        <v>#REF!</v>
      </c>
      <c r="M410" s="34" t="e">
        <f>#REF!</f>
        <v>#REF!</v>
      </c>
      <c r="N410" s="34" t="e">
        <f>#REF!</f>
        <v>#REF!</v>
      </c>
      <c r="O410" s="34" t="e">
        <f>#REF!</f>
        <v>#REF!</v>
      </c>
      <c r="P410" s="34" t="e">
        <f>#REF!</f>
        <v>#REF!</v>
      </c>
      <c r="Q410" s="34" t="e">
        <f>#REF!</f>
        <v>#REF!</v>
      </c>
      <c r="R410" s="34" t="e">
        <f>#REF!</f>
        <v>#REF!</v>
      </c>
      <c r="S410" s="34" t="e">
        <f>#REF!</f>
        <v>#REF!</v>
      </c>
      <c r="T410" s="34" t="e">
        <f>#REF!</f>
        <v>#REF!</v>
      </c>
      <c r="U410" s="34" t="e">
        <f>#REF!</f>
        <v>#REF!</v>
      </c>
      <c r="V410" s="34" t="e">
        <f>#REF!</f>
        <v>#REF!</v>
      </c>
      <c r="W410" s="34" t="e">
        <f>#REF!</f>
        <v>#REF!</v>
      </c>
      <c r="X410" s="65" t="e">
        <f>#REF!</f>
        <v>#REF!</v>
      </c>
      <c r="Y410" s="56" t="e">
        <f t="shared" si="68"/>
        <v>#REF!</v>
      </c>
      <c r="Z410" s="7">
        <f t="shared" si="70"/>
        <v>20178</v>
      </c>
      <c r="AA410" s="139">
        <f t="shared" si="71"/>
        <v>100</v>
      </c>
    </row>
    <row r="411" spans="1:27" ht="19.5" outlineLevel="6" thickBot="1">
      <c r="A411" s="5" t="s">
        <v>132</v>
      </c>
      <c r="B411" s="21">
        <v>951</v>
      </c>
      <c r="C411" s="6" t="s">
        <v>75</v>
      </c>
      <c r="D411" s="6" t="s">
        <v>329</v>
      </c>
      <c r="E411" s="6" t="s">
        <v>130</v>
      </c>
      <c r="F411" s="6"/>
      <c r="G411" s="7">
        <f t="shared" si="69"/>
        <v>20178</v>
      </c>
      <c r="H411" s="53"/>
      <c r="I411" s="44"/>
      <c r="J411" s="44"/>
      <c r="K411" s="44"/>
      <c r="L411" s="44"/>
      <c r="M411" s="44"/>
      <c r="N411" s="44"/>
      <c r="O411" s="44"/>
      <c r="P411" s="44"/>
      <c r="Q411" s="44"/>
      <c r="R411" s="44"/>
      <c r="S411" s="44"/>
      <c r="T411" s="44"/>
      <c r="U411" s="44"/>
      <c r="V411" s="44"/>
      <c r="W411" s="44"/>
      <c r="X411" s="79"/>
      <c r="Y411" s="56"/>
      <c r="Z411" s="7">
        <f t="shared" si="70"/>
        <v>20178</v>
      </c>
      <c r="AA411" s="139">
        <f t="shared" si="71"/>
        <v>100</v>
      </c>
    </row>
    <row r="412" spans="1:27" ht="19.5" outlineLevel="6" thickBot="1">
      <c r="A412" s="85" t="s">
        <v>133</v>
      </c>
      <c r="B412" s="89">
        <v>951</v>
      </c>
      <c r="C412" s="90" t="s">
        <v>75</v>
      </c>
      <c r="D412" s="90" t="s">
        <v>329</v>
      </c>
      <c r="E412" s="90" t="s">
        <v>131</v>
      </c>
      <c r="F412" s="90"/>
      <c r="G412" s="95">
        <v>20178</v>
      </c>
      <c r="H412" s="53"/>
      <c r="I412" s="44"/>
      <c r="J412" s="44"/>
      <c r="K412" s="44"/>
      <c r="L412" s="44"/>
      <c r="M412" s="44"/>
      <c r="N412" s="44"/>
      <c r="O412" s="44"/>
      <c r="P412" s="44"/>
      <c r="Q412" s="44"/>
      <c r="R412" s="44"/>
      <c r="S412" s="44"/>
      <c r="T412" s="44"/>
      <c r="U412" s="44"/>
      <c r="V412" s="44"/>
      <c r="W412" s="44"/>
      <c r="X412" s="79"/>
      <c r="Y412" s="56"/>
      <c r="Z412" s="95">
        <v>20178</v>
      </c>
      <c r="AA412" s="139">
        <f t="shared" si="71"/>
        <v>100</v>
      </c>
    </row>
    <row r="413" spans="1:27" ht="19.5" outlineLevel="6" thickBot="1">
      <c r="A413" s="49"/>
      <c r="B413" s="50"/>
      <c r="C413" s="50"/>
      <c r="D413" s="50"/>
      <c r="E413" s="50"/>
      <c r="F413" s="50"/>
      <c r="G413" s="51"/>
      <c r="H413" s="53"/>
      <c r="I413" s="44"/>
      <c r="J413" s="44"/>
      <c r="K413" s="44"/>
      <c r="L413" s="44"/>
      <c r="M413" s="44"/>
      <c r="N413" s="44"/>
      <c r="O413" s="44"/>
      <c r="P413" s="44"/>
      <c r="Q413" s="44"/>
      <c r="R413" s="44"/>
      <c r="S413" s="44"/>
      <c r="T413" s="44"/>
      <c r="U413" s="44"/>
      <c r="V413" s="44"/>
      <c r="W413" s="44"/>
      <c r="X413" s="79"/>
      <c r="Y413" s="56"/>
      <c r="Z413" s="51"/>
      <c r="AA413" s="166"/>
    </row>
    <row r="414" spans="1:27" ht="43.5" outlineLevel="6" thickBot="1">
      <c r="A414" s="100" t="s">
        <v>63</v>
      </c>
      <c r="B414" s="101" t="s">
        <v>62</v>
      </c>
      <c r="C414" s="101" t="s">
        <v>61</v>
      </c>
      <c r="D414" s="101" t="s">
        <v>325</v>
      </c>
      <c r="E414" s="101" t="s">
        <v>5</v>
      </c>
      <c r="F414" s="102"/>
      <c r="G414" s="150">
        <f>G415+G510</f>
        <v>449554.0329300001</v>
      </c>
      <c r="H414" s="53"/>
      <c r="I414" s="44"/>
      <c r="J414" s="44"/>
      <c r="K414" s="44"/>
      <c r="L414" s="44"/>
      <c r="M414" s="44"/>
      <c r="N414" s="44"/>
      <c r="O414" s="44"/>
      <c r="P414" s="44"/>
      <c r="Q414" s="44"/>
      <c r="R414" s="44"/>
      <c r="S414" s="44"/>
      <c r="T414" s="44"/>
      <c r="U414" s="44"/>
      <c r="V414" s="44"/>
      <c r="W414" s="44"/>
      <c r="X414" s="79"/>
      <c r="Y414" s="56"/>
      <c r="Z414" s="150">
        <f>Z415+Z510</f>
        <v>450058.71002000006</v>
      </c>
      <c r="AA414" s="139">
        <f t="shared" si="71"/>
        <v>100.11226172006748</v>
      </c>
    </row>
    <row r="415" spans="1:27" ht="19.5" outlineLevel="6" thickBot="1">
      <c r="A415" s="105" t="s">
        <v>47</v>
      </c>
      <c r="B415" s="18">
        <v>953</v>
      </c>
      <c r="C415" s="14" t="s">
        <v>46</v>
      </c>
      <c r="D415" s="14" t="s">
        <v>325</v>
      </c>
      <c r="E415" s="14" t="s">
        <v>5</v>
      </c>
      <c r="F415" s="14"/>
      <c r="G415" s="151">
        <f>G416+G436+G479+G493</f>
        <v>445978.0329300001</v>
      </c>
      <c r="H415" s="53"/>
      <c r="I415" s="44"/>
      <c r="J415" s="44"/>
      <c r="K415" s="44"/>
      <c r="L415" s="44"/>
      <c r="M415" s="44"/>
      <c r="N415" s="44"/>
      <c r="O415" s="44"/>
      <c r="P415" s="44"/>
      <c r="Q415" s="44"/>
      <c r="R415" s="44"/>
      <c r="S415" s="44"/>
      <c r="T415" s="44"/>
      <c r="U415" s="44"/>
      <c r="V415" s="44"/>
      <c r="W415" s="44"/>
      <c r="X415" s="79"/>
      <c r="Y415" s="56"/>
      <c r="Z415" s="151">
        <f>Z416+Z436+Z479+Z493</f>
        <v>446273.41993000003</v>
      </c>
      <c r="AA415" s="139">
        <f t="shared" si="71"/>
        <v>100.06623353129285</v>
      </c>
    </row>
    <row r="416" spans="1:27" ht="19.5" outlineLevel="6" thickBot="1">
      <c r="A416" s="105" t="s">
        <v>134</v>
      </c>
      <c r="B416" s="18">
        <v>953</v>
      </c>
      <c r="C416" s="14" t="s">
        <v>18</v>
      </c>
      <c r="D416" s="14" t="s">
        <v>325</v>
      </c>
      <c r="E416" s="14" t="s">
        <v>5</v>
      </c>
      <c r="F416" s="14"/>
      <c r="G416" s="151">
        <f>G421+G417</f>
        <v>95881.70416</v>
      </c>
      <c r="H416" s="53"/>
      <c r="I416" s="44"/>
      <c r="J416" s="44"/>
      <c r="K416" s="44"/>
      <c r="L416" s="44"/>
      <c r="M416" s="44"/>
      <c r="N416" s="44"/>
      <c r="O416" s="44"/>
      <c r="P416" s="44"/>
      <c r="Q416" s="44"/>
      <c r="R416" s="44"/>
      <c r="S416" s="44"/>
      <c r="T416" s="44"/>
      <c r="U416" s="44"/>
      <c r="V416" s="44"/>
      <c r="W416" s="44"/>
      <c r="X416" s="79"/>
      <c r="Y416" s="56"/>
      <c r="Z416" s="151">
        <f>Z421+Z417</f>
        <v>99322.07753</v>
      </c>
      <c r="AA416" s="139">
        <f t="shared" si="71"/>
        <v>103.58814374456567</v>
      </c>
    </row>
    <row r="417" spans="1:27" ht="32.25" outlineLevel="6" thickBot="1">
      <c r="A417" s="109" t="s">
        <v>136</v>
      </c>
      <c r="B417" s="19">
        <v>953</v>
      </c>
      <c r="C417" s="9" t="s">
        <v>18</v>
      </c>
      <c r="D417" s="9" t="s">
        <v>251</v>
      </c>
      <c r="E417" s="9" t="s">
        <v>5</v>
      </c>
      <c r="F417" s="9"/>
      <c r="G417" s="152">
        <f>G418</f>
        <v>683.17421</v>
      </c>
      <c r="H417" s="53"/>
      <c r="I417" s="44"/>
      <c r="J417" s="44"/>
      <c r="K417" s="44"/>
      <c r="L417" s="44"/>
      <c r="M417" s="44"/>
      <c r="N417" s="44"/>
      <c r="O417" s="44"/>
      <c r="P417" s="44"/>
      <c r="Q417" s="44"/>
      <c r="R417" s="44"/>
      <c r="S417" s="44"/>
      <c r="T417" s="44"/>
      <c r="U417" s="44"/>
      <c r="V417" s="44"/>
      <c r="W417" s="44"/>
      <c r="X417" s="79"/>
      <c r="Y417" s="56"/>
      <c r="Z417" s="152">
        <f>Z418</f>
        <v>683.17421</v>
      </c>
      <c r="AA417" s="139">
        <f t="shared" si="71"/>
        <v>100</v>
      </c>
    </row>
    <row r="418" spans="1:27" ht="18.75" customHeight="1" outlineLevel="6" thickBot="1">
      <c r="A418" s="109" t="s">
        <v>137</v>
      </c>
      <c r="B418" s="19">
        <v>953</v>
      </c>
      <c r="C418" s="9" t="s">
        <v>18</v>
      </c>
      <c r="D418" s="9" t="s">
        <v>252</v>
      </c>
      <c r="E418" s="9" t="s">
        <v>5</v>
      </c>
      <c r="F418" s="9"/>
      <c r="G418" s="152">
        <f>G419</f>
        <v>683.17421</v>
      </c>
      <c r="H418" s="53"/>
      <c r="I418" s="44"/>
      <c r="J418" s="44"/>
      <c r="K418" s="44"/>
      <c r="L418" s="44"/>
      <c r="M418" s="44"/>
      <c r="N418" s="44"/>
      <c r="O418" s="44"/>
      <c r="P418" s="44"/>
      <c r="Q418" s="44"/>
      <c r="R418" s="44"/>
      <c r="S418" s="44"/>
      <c r="T418" s="44"/>
      <c r="U418" s="44"/>
      <c r="V418" s="44"/>
      <c r="W418" s="44"/>
      <c r="X418" s="79"/>
      <c r="Y418" s="56"/>
      <c r="Z418" s="152">
        <f>Z419</f>
        <v>683.17421</v>
      </c>
      <c r="AA418" s="139">
        <f t="shared" si="71"/>
        <v>100</v>
      </c>
    </row>
    <row r="419" spans="1:27" ht="19.5" outlineLevel="6" thickBot="1">
      <c r="A419" s="91" t="s">
        <v>141</v>
      </c>
      <c r="B419" s="87">
        <v>953</v>
      </c>
      <c r="C419" s="88" t="s">
        <v>18</v>
      </c>
      <c r="D419" s="88" t="s">
        <v>256</v>
      </c>
      <c r="E419" s="88" t="s">
        <v>5</v>
      </c>
      <c r="F419" s="88"/>
      <c r="G419" s="154">
        <f>G420</f>
        <v>683.17421</v>
      </c>
      <c r="H419" s="25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43"/>
      <c r="X419" s="71"/>
      <c r="Y419" s="56">
        <v>0</v>
      </c>
      <c r="Z419" s="154">
        <f>Z420</f>
        <v>683.17421</v>
      </c>
      <c r="AA419" s="139">
        <f t="shared" si="71"/>
        <v>100</v>
      </c>
    </row>
    <row r="420" spans="1:27" ht="19.5" outlineLevel="6" thickBot="1">
      <c r="A420" s="5" t="s">
        <v>110</v>
      </c>
      <c r="B420" s="21">
        <v>953</v>
      </c>
      <c r="C420" s="6" t="s">
        <v>18</v>
      </c>
      <c r="D420" s="6" t="s">
        <v>256</v>
      </c>
      <c r="E420" s="6" t="s">
        <v>89</v>
      </c>
      <c r="F420" s="6"/>
      <c r="G420" s="155">
        <v>683.17421</v>
      </c>
      <c r="H420" s="28" t="e">
        <f>H421+#REF!</f>
        <v>#REF!</v>
      </c>
      <c r="I420" s="28" t="e">
        <f>I421+#REF!</f>
        <v>#REF!</v>
      </c>
      <c r="J420" s="28" t="e">
        <f>J421+#REF!</f>
        <v>#REF!</v>
      </c>
      <c r="K420" s="28" t="e">
        <f>K421+#REF!</f>
        <v>#REF!</v>
      </c>
      <c r="L420" s="28" t="e">
        <f>L421+#REF!</f>
        <v>#REF!</v>
      </c>
      <c r="M420" s="28" t="e">
        <f>M421+#REF!</f>
        <v>#REF!</v>
      </c>
      <c r="N420" s="28" t="e">
        <f>N421+#REF!</f>
        <v>#REF!</v>
      </c>
      <c r="O420" s="28" t="e">
        <f>O421+#REF!</f>
        <v>#REF!</v>
      </c>
      <c r="P420" s="28" t="e">
        <f>P421+#REF!</f>
        <v>#REF!</v>
      </c>
      <c r="Q420" s="28" t="e">
        <f>Q421+#REF!</f>
        <v>#REF!</v>
      </c>
      <c r="R420" s="28" t="e">
        <f>R421+#REF!</f>
        <v>#REF!</v>
      </c>
      <c r="S420" s="28" t="e">
        <f>S421+#REF!</f>
        <v>#REF!</v>
      </c>
      <c r="T420" s="28" t="e">
        <f>T421+#REF!</f>
        <v>#REF!</v>
      </c>
      <c r="U420" s="28" t="e">
        <f>U421+#REF!</f>
        <v>#REF!</v>
      </c>
      <c r="V420" s="28" t="e">
        <f>V421+#REF!</f>
        <v>#REF!</v>
      </c>
      <c r="W420" s="28" t="e">
        <f>W421+#REF!</f>
        <v>#REF!</v>
      </c>
      <c r="X420" s="57" t="e">
        <f>X421+#REF!</f>
        <v>#REF!</v>
      </c>
      <c r="Y420" s="56" t="e">
        <f>X420/G414*100</f>
        <v>#REF!</v>
      </c>
      <c r="Z420" s="155">
        <v>683.17421</v>
      </c>
      <c r="AA420" s="139">
        <f t="shared" si="71"/>
        <v>100</v>
      </c>
    </row>
    <row r="421" spans="1:27" ht="32.25" outlineLevel="6" thickBot="1">
      <c r="A421" s="77" t="s">
        <v>400</v>
      </c>
      <c r="B421" s="19">
        <v>953</v>
      </c>
      <c r="C421" s="9" t="s">
        <v>18</v>
      </c>
      <c r="D421" s="9" t="s">
        <v>330</v>
      </c>
      <c r="E421" s="9" t="s">
        <v>5</v>
      </c>
      <c r="F421" s="9"/>
      <c r="G421" s="152">
        <f>G422+G432</f>
        <v>95198.52995</v>
      </c>
      <c r="H421" s="29" t="e">
        <f>H427+H432+#REF!+H508</f>
        <v>#REF!</v>
      </c>
      <c r="I421" s="29" t="e">
        <f>I427+I432+#REF!+I508</f>
        <v>#REF!</v>
      </c>
      <c r="J421" s="29" t="e">
        <f>J427+J432+#REF!+J508</f>
        <v>#REF!</v>
      </c>
      <c r="K421" s="29" t="e">
        <f>K427+K432+#REF!+K508</f>
        <v>#REF!</v>
      </c>
      <c r="L421" s="29" t="e">
        <f>L427+L432+#REF!+L508</f>
        <v>#REF!</v>
      </c>
      <c r="M421" s="29" t="e">
        <f>M427+M432+#REF!+M508</f>
        <v>#REF!</v>
      </c>
      <c r="N421" s="29" t="e">
        <f>N427+N432+#REF!+N508</f>
        <v>#REF!</v>
      </c>
      <c r="O421" s="29" t="e">
        <f>O427+O432+#REF!+O508</f>
        <v>#REF!</v>
      </c>
      <c r="P421" s="29" t="e">
        <f>P427+P432+#REF!+P508</f>
        <v>#REF!</v>
      </c>
      <c r="Q421" s="29" t="e">
        <f>Q427+Q432+#REF!+Q508</f>
        <v>#REF!</v>
      </c>
      <c r="R421" s="29" t="e">
        <f>R427+R432+#REF!+R508</f>
        <v>#REF!</v>
      </c>
      <c r="S421" s="29" t="e">
        <f>S427+S432+#REF!+S508</f>
        <v>#REF!</v>
      </c>
      <c r="T421" s="29" t="e">
        <f>T427+T432+#REF!+T508</f>
        <v>#REF!</v>
      </c>
      <c r="U421" s="29" t="e">
        <f>U427+U432+#REF!+U508</f>
        <v>#REF!</v>
      </c>
      <c r="V421" s="29" t="e">
        <f>V427+V432+#REF!+V508</f>
        <v>#REF!</v>
      </c>
      <c r="W421" s="29" t="e">
        <f>W427+W432+#REF!+W508</f>
        <v>#REF!</v>
      </c>
      <c r="X421" s="29" t="e">
        <f>X427+X432+#REF!+X508</f>
        <v>#REF!</v>
      </c>
      <c r="Y421" s="56" t="e">
        <f>X421/G415*100</f>
        <v>#REF!</v>
      </c>
      <c r="Z421" s="152">
        <f>Z422+Z432</f>
        <v>98638.90332</v>
      </c>
      <c r="AA421" s="139">
        <f t="shared" si="71"/>
        <v>103.61389337819287</v>
      </c>
    </row>
    <row r="422" spans="1:27" ht="32.25" outlineLevel="6" thickBot="1">
      <c r="A422" s="77" t="s">
        <v>185</v>
      </c>
      <c r="B422" s="19">
        <v>953</v>
      </c>
      <c r="C422" s="11" t="s">
        <v>18</v>
      </c>
      <c r="D422" s="11" t="s">
        <v>331</v>
      </c>
      <c r="E422" s="11" t="s">
        <v>5</v>
      </c>
      <c r="F422" s="11"/>
      <c r="G422" s="153">
        <f>G423+G426+G429</f>
        <v>95102.07794999999</v>
      </c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  <c r="X422" s="42"/>
      <c r="Y422" s="56"/>
      <c r="Z422" s="153">
        <f>Z423+Z426+Z429</f>
        <v>98542.45132</v>
      </c>
      <c r="AA422" s="139">
        <f t="shared" si="71"/>
        <v>103.61755856881358</v>
      </c>
    </row>
    <row r="423" spans="1:27" ht="32.25" outlineLevel="6" thickBot="1">
      <c r="A423" s="91" t="s">
        <v>161</v>
      </c>
      <c r="B423" s="87">
        <v>953</v>
      </c>
      <c r="C423" s="88" t="s">
        <v>18</v>
      </c>
      <c r="D423" s="88" t="s">
        <v>332</v>
      </c>
      <c r="E423" s="88" t="s">
        <v>5</v>
      </c>
      <c r="F423" s="88"/>
      <c r="G423" s="154">
        <f>G424</f>
        <v>34276.54435</v>
      </c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42"/>
      <c r="Y423" s="56"/>
      <c r="Z423" s="154">
        <f>Z424</f>
        <v>33722.48772</v>
      </c>
      <c r="AA423" s="139">
        <f t="shared" si="71"/>
        <v>98.38356917096867</v>
      </c>
    </row>
    <row r="424" spans="1:27" ht="19.5" outlineLevel="6" thickBot="1">
      <c r="A424" s="5" t="s">
        <v>121</v>
      </c>
      <c r="B424" s="21">
        <v>953</v>
      </c>
      <c r="C424" s="6" t="s">
        <v>18</v>
      </c>
      <c r="D424" s="6" t="s">
        <v>332</v>
      </c>
      <c r="E424" s="6" t="s">
        <v>120</v>
      </c>
      <c r="F424" s="6"/>
      <c r="G424" s="155">
        <f>G425</f>
        <v>34276.54435</v>
      </c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  <c r="X424" s="42"/>
      <c r="Y424" s="56"/>
      <c r="Z424" s="155">
        <f>Z425</f>
        <v>33722.48772</v>
      </c>
      <c r="AA424" s="139">
        <f t="shared" si="71"/>
        <v>98.38356917096867</v>
      </c>
    </row>
    <row r="425" spans="1:27" ht="48" outlineLevel="6" thickBot="1">
      <c r="A425" s="96" t="s">
        <v>209</v>
      </c>
      <c r="B425" s="89">
        <v>953</v>
      </c>
      <c r="C425" s="90" t="s">
        <v>18</v>
      </c>
      <c r="D425" s="90" t="s">
        <v>332</v>
      </c>
      <c r="E425" s="90" t="s">
        <v>89</v>
      </c>
      <c r="F425" s="90"/>
      <c r="G425" s="156">
        <v>34276.54435</v>
      </c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42"/>
      <c r="Y425" s="56"/>
      <c r="Z425" s="141">
        <v>33722.48772</v>
      </c>
      <c r="AA425" s="139">
        <f t="shared" si="71"/>
        <v>98.38356917096867</v>
      </c>
    </row>
    <row r="426" spans="1:27" ht="63.75" outlineLevel="6" thickBot="1">
      <c r="A426" s="111" t="s">
        <v>186</v>
      </c>
      <c r="B426" s="87">
        <v>953</v>
      </c>
      <c r="C426" s="88" t="s">
        <v>18</v>
      </c>
      <c r="D426" s="88" t="s">
        <v>333</v>
      </c>
      <c r="E426" s="88" t="s">
        <v>5</v>
      </c>
      <c r="F426" s="88"/>
      <c r="G426" s="154">
        <f>G427</f>
        <v>59442</v>
      </c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9"/>
      <c r="X426" s="42"/>
      <c r="Y426" s="56"/>
      <c r="Z426" s="154">
        <f>Z427</f>
        <v>63436.43</v>
      </c>
      <c r="AA426" s="139">
        <f t="shared" si="71"/>
        <v>106.7198782005989</v>
      </c>
    </row>
    <row r="427" spans="1:27" ht="19.5" outlineLevel="6" thickBot="1">
      <c r="A427" s="5" t="s">
        <v>121</v>
      </c>
      <c r="B427" s="21">
        <v>953</v>
      </c>
      <c r="C427" s="6" t="s">
        <v>18</v>
      </c>
      <c r="D427" s="6" t="s">
        <v>333</v>
      </c>
      <c r="E427" s="6" t="s">
        <v>120</v>
      </c>
      <c r="F427" s="6"/>
      <c r="G427" s="155">
        <f>G428</f>
        <v>59442</v>
      </c>
      <c r="H427" s="32">
        <f aca="true" t="shared" si="73" ref="H427:X427">H428</f>
        <v>0</v>
      </c>
      <c r="I427" s="32">
        <f t="shared" si="73"/>
        <v>0</v>
      </c>
      <c r="J427" s="32">
        <f t="shared" si="73"/>
        <v>0</v>
      </c>
      <c r="K427" s="32">
        <f t="shared" si="73"/>
        <v>0</v>
      </c>
      <c r="L427" s="32">
        <f t="shared" si="73"/>
        <v>0</v>
      </c>
      <c r="M427" s="32">
        <f t="shared" si="73"/>
        <v>0</v>
      </c>
      <c r="N427" s="32">
        <f t="shared" si="73"/>
        <v>0</v>
      </c>
      <c r="O427" s="32">
        <f t="shared" si="73"/>
        <v>0</v>
      </c>
      <c r="P427" s="32">
        <f t="shared" si="73"/>
        <v>0</v>
      </c>
      <c r="Q427" s="32">
        <f t="shared" si="73"/>
        <v>0</v>
      </c>
      <c r="R427" s="32">
        <f t="shared" si="73"/>
        <v>0</v>
      </c>
      <c r="S427" s="32">
        <f t="shared" si="73"/>
        <v>0</v>
      </c>
      <c r="T427" s="32">
        <f t="shared" si="73"/>
        <v>0</v>
      </c>
      <c r="U427" s="32">
        <f t="shared" si="73"/>
        <v>0</v>
      </c>
      <c r="V427" s="32">
        <f t="shared" si="73"/>
        <v>0</v>
      </c>
      <c r="W427" s="32">
        <f t="shared" si="73"/>
        <v>0</v>
      </c>
      <c r="X427" s="64">
        <f t="shared" si="73"/>
        <v>34477.81647</v>
      </c>
      <c r="Y427" s="56">
        <f>X427/G421*100</f>
        <v>36.21675301930437</v>
      </c>
      <c r="Z427" s="155">
        <f>Z428</f>
        <v>63436.43</v>
      </c>
      <c r="AA427" s="139">
        <f t="shared" si="71"/>
        <v>106.7198782005989</v>
      </c>
    </row>
    <row r="428" spans="1:27" ht="48" outlineLevel="6" thickBot="1">
      <c r="A428" s="96" t="s">
        <v>209</v>
      </c>
      <c r="B428" s="89">
        <v>953</v>
      </c>
      <c r="C428" s="90" t="s">
        <v>18</v>
      </c>
      <c r="D428" s="90" t="s">
        <v>333</v>
      </c>
      <c r="E428" s="90" t="s">
        <v>89</v>
      </c>
      <c r="F428" s="90"/>
      <c r="G428" s="156">
        <v>59442</v>
      </c>
      <c r="H428" s="34">
        <f aca="true" t="shared" si="74" ref="H428:X428">H430</f>
        <v>0</v>
      </c>
      <c r="I428" s="34">
        <f t="shared" si="74"/>
        <v>0</v>
      </c>
      <c r="J428" s="34">
        <f t="shared" si="74"/>
        <v>0</v>
      </c>
      <c r="K428" s="34">
        <f t="shared" si="74"/>
        <v>0</v>
      </c>
      <c r="L428" s="34">
        <f t="shared" si="74"/>
        <v>0</v>
      </c>
      <c r="M428" s="34">
        <f t="shared" si="74"/>
        <v>0</v>
      </c>
      <c r="N428" s="34">
        <f t="shared" si="74"/>
        <v>0</v>
      </c>
      <c r="O428" s="34">
        <f t="shared" si="74"/>
        <v>0</v>
      </c>
      <c r="P428" s="34">
        <f t="shared" si="74"/>
        <v>0</v>
      </c>
      <c r="Q428" s="34">
        <f t="shared" si="74"/>
        <v>0</v>
      </c>
      <c r="R428" s="34">
        <f t="shared" si="74"/>
        <v>0</v>
      </c>
      <c r="S428" s="34">
        <f t="shared" si="74"/>
        <v>0</v>
      </c>
      <c r="T428" s="34">
        <f t="shared" si="74"/>
        <v>0</v>
      </c>
      <c r="U428" s="34">
        <f t="shared" si="74"/>
        <v>0</v>
      </c>
      <c r="V428" s="34">
        <f t="shared" si="74"/>
        <v>0</v>
      </c>
      <c r="W428" s="34">
        <f t="shared" si="74"/>
        <v>0</v>
      </c>
      <c r="X428" s="65">
        <f t="shared" si="74"/>
        <v>34477.81647</v>
      </c>
      <c r="Y428" s="56">
        <f>X428/G422*100</f>
        <v>36.25348384935053</v>
      </c>
      <c r="Z428" s="141">
        <v>63436.43</v>
      </c>
      <c r="AA428" s="139">
        <f t="shared" si="71"/>
        <v>106.7198782005989</v>
      </c>
    </row>
    <row r="429" spans="1:27" ht="32.25" outlineLevel="6" thickBot="1">
      <c r="A429" s="122" t="s">
        <v>187</v>
      </c>
      <c r="B429" s="129">
        <v>953</v>
      </c>
      <c r="C429" s="88" t="s">
        <v>18</v>
      </c>
      <c r="D429" s="88" t="s">
        <v>334</v>
      </c>
      <c r="E429" s="88" t="s">
        <v>5</v>
      </c>
      <c r="F429" s="88"/>
      <c r="G429" s="154">
        <f>G430</f>
        <v>1383.5336</v>
      </c>
      <c r="H429" s="53"/>
      <c r="I429" s="44"/>
      <c r="J429" s="44"/>
      <c r="K429" s="44"/>
      <c r="L429" s="44"/>
      <c r="M429" s="44"/>
      <c r="N429" s="44"/>
      <c r="O429" s="44"/>
      <c r="P429" s="44"/>
      <c r="Q429" s="44"/>
      <c r="R429" s="44"/>
      <c r="S429" s="44"/>
      <c r="T429" s="44"/>
      <c r="U429" s="44"/>
      <c r="V429" s="44"/>
      <c r="W429" s="44"/>
      <c r="X429" s="79"/>
      <c r="Y429" s="56"/>
      <c r="Z429" s="154">
        <f>Z430</f>
        <v>1383.5336</v>
      </c>
      <c r="AA429" s="139">
        <f t="shared" si="71"/>
        <v>100</v>
      </c>
    </row>
    <row r="430" spans="1:27" ht="19.5" outlineLevel="6" thickBot="1">
      <c r="A430" s="5" t="s">
        <v>121</v>
      </c>
      <c r="B430" s="21">
        <v>953</v>
      </c>
      <c r="C430" s="6" t="s">
        <v>18</v>
      </c>
      <c r="D430" s="6" t="s">
        <v>334</v>
      </c>
      <c r="E430" s="6" t="s">
        <v>120</v>
      </c>
      <c r="F430" s="6"/>
      <c r="G430" s="155">
        <f>G431</f>
        <v>1383.5336</v>
      </c>
      <c r="H430" s="26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44"/>
      <c r="X430" s="62">
        <v>34477.81647</v>
      </c>
      <c r="Y430" s="56">
        <f>X430/G424*100</f>
        <v>100.58720073396196</v>
      </c>
      <c r="Z430" s="155">
        <f>Z431</f>
        <v>1383.5336</v>
      </c>
      <c r="AA430" s="139">
        <f t="shared" si="71"/>
        <v>100</v>
      </c>
    </row>
    <row r="431" spans="1:27" ht="19.5" outlineLevel="6" thickBot="1">
      <c r="A431" s="93" t="s">
        <v>87</v>
      </c>
      <c r="B431" s="131">
        <v>953</v>
      </c>
      <c r="C431" s="90" t="s">
        <v>18</v>
      </c>
      <c r="D431" s="90" t="s">
        <v>334</v>
      </c>
      <c r="E431" s="90" t="s">
        <v>88</v>
      </c>
      <c r="F431" s="90"/>
      <c r="G431" s="156">
        <v>1383.5336</v>
      </c>
      <c r="H431" s="53"/>
      <c r="I431" s="44"/>
      <c r="J431" s="44"/>
      <c r="K431" s="44"/>
      <c r="L431" s="44"/>
      <c r="M431" s="44"/>
      <c r="N431" s="44"/>
      <c r="O431" s="44"/>
      <c r="P431" s="44"/>
      <c r="Q431" s="44"/>
      <c r="R431" s="44"/>
      <c r="S431" s="44"/>
      <c r="T431" s="44"/>
      <c r="U431" s="44"/>
      <c r="V431" s="44"/>
      <c r="W431" s="44"/>
      <c r="X431" s="72"/>
      <c r="Y431" s="56"/>
      <c r="Z431" s="156">
        <v>1383.5336</v>
      </c>
      <c r="AA431" s="139">
        <f t="shared" si="71"/>
        <v>100</v>
      </c>
    </row>
    <row r="432" spans="1:27" ht="32.25" outlineLevel="6" thickBot="1">
      <c r="A432" s="132" t="s">
        <v>230</v>
      </c>
      <c r="B432" s="136">
        <v>953</v>
      </c>
      <c r="C432" s="9" t="s">
        <v>18</v>
      </c>
      <c r="D432" s="9" t="s">
        <v>335</v>
      </c>
      <c r="E432" s="9" t="s">
        <v>5</v>
      </c>
      <c r="F432" s="9"/>
      <c r="G432" s="152">
        <f>G433</f>
        <v>96.452</v>
      </c>
      <c r="H432" s="31" t="e">
        <f>H433+#REF!+H454+H449</f>
        <v>#REF!</v>
      </c>
      <c r="I432" s="31" t="e">
        <f>I433+#REF!+I454+I449</f>
        <v>#REF!</v>
      </c>
      <c r="J432" s="31" t="e">
        <f>J433+#REF!+J454+J449</f>
        <v>#REF!</v>
      </c>
      <c r="K432" s="31" t="e">
        <f>K433+#REF!+K454+K449</f>
        <v>#REF!</v>
      </c>
      <c r="L432" s="31" t="e">
        <f>L433+#REF!+L454+L449</f>
        <v>#REF!</v>
      </c>
      <c r="M432" s="31" t="e">
        <f>M433+#REF!+M454+M449</f>
        <v>#REF!</v>
      </c>
      <c r="N432" s="31" t="e">
        <f>N433+#REF!+N454+N449</f>
        <v>#REF!</v>
      </c>
      <c r="O432" s="31" t="e">
        <f>O433+#REF!+O454+O449</f>
        <v>#REF!</v>
      </c>
      <c r="P432" s="31" t="e">
        <f>P433+#REF!+P454+P449</f>
        <v>#REF!</v>
      </c>
      <c r="Q432" s="31" t="e">
        <f>Q433+#REF!+Q454+Q449</f>
        <v>#REF!</v>
      </c>
      <c r="R432" s="31" t="e">
        <f>R433+#REF!+R454+R449</f>
        <v>#REF!</v>
      </c>
      <c r="S432" s="31" t="e">
        <f>S433+#REF!+S454+S449</f>
        <v>#REF!</v>
      </c>
      <c r="T432" s="31" t="e">
        <f>T433+#REF!+T454+T449</f>
        <v>#REF!</v>
      </c>
      <c r="U432" s="31" t="e">
        <f>U433+#REF!+U454+U449</f>
        <v>#REF!</v>
      </c>
      <c r="V432" s="31" t="e">
        <f>V433+#REF!+V454+V449</f>
        <v>#REF!</v>
      </c>
      <c r="W432" s="31" t="e">
        <f>W433+#REF!+W454+W449</f>
        <v>#REF!</v>
      </c>
      <c r="X432" s="31" t="e">
        <f>X433+#REF!+X454+X449</f>
        <v>#REF!</v>
      </c>
      <c r="Y432" s="56" t="e">
        <f>X432/G426*100</f>
        <v>#REF!</v>
      </c>
      <c r="Z432" s="152">
        <f>Z433</f>
        <v>96.452</v>
      </c>
      <c r="AA432" s="139">
        <f t="shared" si="71"/>
        <v>100</v>
      </c>
    </row>
    <row r="433" spans="1:27" ht="32.25" outlineLevel="6" thickBot="1">
      <c r="A433" s="122" t="s">
        <v>188</v>
      </c>
      <c r="B433" s="129">
        <v>953</v>
      </c>
      <c r="C433" s="88" t="s">
        <v>18</v>
      </c>
      <c r="D433" s="88" t="s">
        <v>336</v>
      </c>
      <c r="E433" s="88" t="s">
        <v>5</v>
      </c>
      <c r="F433" s="88"/>
      <c r="G433" s="154">
        <f>G434</f>
        <v>96.452</v>
      </c>
      <c r="H433" s="32">
        <f aca="true" t="shared" si="75" ref="H433:X433">H434</f>
        <v>0</v>
      </c>
      <c r="I433" s="32">
        <f t="shared" si="75"/>
        <v>0</v>
      </c>
      <c r="J433" s="32">
        <f t="shared" si="75"/>
        <v>0</v>
      </c>
      <c r="K433" s="32">
        <f t="shared" si="75"/>
        <v>0</v>
      </c>
      <c r="L433" s="32">
        <f t="shared" si="75"/>
        <v>0</v>
      </c>
      <c r="M433" s="32">
        <f t="shared" si="75"/>
        <v>0</v>
      </c>
      <c r="N433" s="32">
        <f t="shared" si="75"/>
        <v>0</v>
      </c>
      <c r="O433" s="32">
        <f t="shared" si="75"/>
        <v>0</v>
      </c>
      <c r="P433" s="32">
        <f t="shared" si="75"/>
        <v>0</v>
      </c>
      <c r="Q433" s="32">
        <f t="shared" si="75"/>
        <v>0</v>
      </c>
      <c r="R433" s="32">
        <f t="shared" si="75"/>
        <v>0</v>
      </c>
      <c r="S433" s="32">
        <f t="shared" si="75"/>
        <v>0</v>
      </c>
      <c r="T433" s="32">
        <f t="shared" si="75"/>
        <v>0</v>
      </c>
      <c r="U433" s="32">
        <f t="shared" si="75"/>
        <v>0</v>
      </c>
      <c r="V433" s="32">
        <f t="shared" si="75"/>
        <v>0</v>
      </c>
      <c r="W433" s="32">
        <f t="shared" si="75"/>
        <v>0</v>
      </c>
      <c r="X433" s="67">
        <f t="shared" si="75"/>
        <v>48148.89725</v>
      </c>
      <c r="Y433" s="56">
        <f>X433/G427*100</f>
        <v>81.001475808351</v>
      </c>
      <c r="Z433" s="154">
        <f>Z434</f>
        <v>96.452</v>
      </c>
      <c r="AA433" s="139">
        <f t="shared" si="71"/>
        <v>100</v>
      </c>
    </row>
    <row r="434" spans="1:27" ht="19.5" outlineLevel="6" thickBot="1">
      <c r="A434" s="5" t="s">
        <v>121</v>
      </c>
      <c r="B434" s="21">
        <v>953</v>
      </c>
      <c r="C434" s="6" t="s">
        <v>18</v>
      </c>
      <c r="D434" s="6" t="s">
        <v>336</v>
      </c>
      <c r="E434" s="6" t="s">
        <v>120</v>
      </c>
      <c r="F434" s="6"/>
      <c r="G434" s="155">
        <f>G435</f>
        <v>96.452</v>
      </c>
      <c r="H434" s="34">
        <f aca="true" t="shared" si="76" ref="H434:X434">H441</f>
        <v>0</v>
      </c>
      <c r="I434" s="34">
        <f t="shared" si="76"/>
        <v>0</v>
      </c>
      <c r="J434" s="34">
        <f t="shared" si="76"/>
        <v>0</v>
      </c>
      <c r="K434" s="34">
        <f t="shared" si="76"/>
        <v>0</v>
      </c>
      <c r="L434" s="34">
        <f t="shared" si="76"/>
        <v>0</v>
      </c>
      <c r="M434" s="34">
        <f t="shared" si="76"/>
        <v>0</v>
      </c>
      <c r="N434" s="34">
        <f t="shared" si="76"/>
        <v>0</v>
      </c>
      <c r="O434" s="34">
        <f t="shared" si="76"/>
        <v>0</v>
      </c>
      <c r="P434" s="34">
        <f t="shared" si="76"/>
        <v>0</v>
      </c>
      <c r="Q434" s="34">
        <f t="shared" si="76"/>
        <v>0</v>
      </c>
      <c r="R434" s="34">
        <f t="shared" si="76"/>
        <v>0</v>
      </c>
      <c r="S434" s="34">
        <f t="shared" si="76"/>
        <v>0</v>
      </c>
      <c r="T434" s="34">
        <f t="shared" si="76"/>
        <v>0</v>
      </c>
      <c r="U434" s="34">
        <f t="shared" si="76"/>
        <v>0</v>
      </c>
      <c r="V434" s="34">
        <f t="shared" si="76"/>
        <v>0</v>
      </c>
      <c r="W434" s="34">
        <f t="shared" si="76"/>
        <v>0</v>
      </c>
      <c r="X434" s="65">
        <f t="shared" si="76"/>
        <v>48148.89725</v>
      </c>
      <c r="Y434" s="56">
        <f>X434/G428*100</f>
        <v>81.001475808351</v>
      </c>
      <c r="Z434" s="155">
        <f>Z435</f>
        <v>96.452</v>
      </c>
      <c r="AA434" s="139">
        <f t="shared" si="71"/>
        <v>100</v>
      </c>
    </row>
    <row r="435" spans="1:27" ht="19.5" outlineLevel="6" thickBot="1">
      <c r="A435" s="93" t="s">
        <v>87</v>
      </c>
      <c r="B435" s="131">
        <v>953</v>
      </c>
      <c r="C435" s="90" t="s">
        <v>18</v>
      </c>
      <c r="D435" s="90" t="s">
        <v>336</v>
      </c>
      <c r="E435" s="90" t="s">
        <v>88</v>
      </c>
      <c r="F435" s="90"/>
      <c r="G435" s="156">
        <v>96.452</v>
      </c>
      <c r="H435" s="53"/>
      <c r="I435" s="44"/>
      <c r="J435" s="44"/>
      <c r="K435" s="44"/>
      <c r="L435" s="44"/>
      <c r="M435" s="44"/>
      <c r="N435" s="44"/>
      <c r="O435" s="44"/>
      <c r="P435" s="44"/>
      <c r="Q435" s="44"/>
      <c r="R435" s="44"/>
      <c r="S435" s="44"/>
      <c r="T435" s="44"/>
      <c r="U435" s="44"/>
      <c r="V435" s="44"/>
      <c r="W435" s="44"/>
      <c r="X435" s="79"/>
      <c r="Y435" s="56"/>
      <c r="Z435" s="156">
        <v>96.452</v>
      </c>
      <c r="AA435" s="139">
        <f t="shared" si="71"/>
        <v>100</v>
      </c>
    </row>
    <row r="436" spans="1:27" ht="19.5" outlineLevel="6" thickBot="1">
      <c r="A436" s="121" t="s">
        <v>39</v>
      </c>
      <c r="B436" s="18">
        <v>953</v>
      </c>
      <c r="C436" s="39" t="s">
        <v>19</v>
      </c>
      <c r="D436" s="39" t="s">
        <v>250</v>
      </c>
      <c r="E436" s="39" t="s">
        <v>5</v>
      </c>
      <c r="F436" s="39"/>
      <c r="G436" s="157">
        <f>G441+G437</f>
        <v>331780.8303000001</v>
      </c>
      <c r="H436" s="53"/>
      <c r="I436" s="44"/>
      <c r="J436" s="44"/>
      <c r="K436" s="44"/>
      <c r="L436" s="44"/>
      <c r="M436" s="44"/>
      <c r="N436" s="44"/>
      <c r="O436" s="44"/>
      <c r="P436" s="44"/>
      <c r="Q436" s="44"/>
      <c r="R436" s="44"/>
      <c r="S436" s="44"/>
      <c r="T436" s="44"/>
      <c r="U436" s="44"/>
      <c r="V436" s="44"/>
      <c r="W436" s="44"/>
      <c r="X436" s="79"/>
      <c r="Y436" s="56"/>
      <c r="Z436" s="157">
        <f>Z441+Z437</f>
        <v>329530.97786000004</v>
      </c>
      <c r="AA436" s="139">
        <f t="shared" si="71"/>
        <v>99.32188594562088</v>
      </c>
    </row>
    <row r="437" spans="1:27" ht="32.25" outlineLevel="6" thickBot="1">
      <c r="A437" s="109" t="s">
        <v>136</v>
      </c>
      <c r="B437" s="19">
        <v>953</v>
      </c>
      <c r="C437" s="9" t="s">
        <v>19</v>
      </c>
      <c r="D437" s="9" t="s">
        <v>251</v>
      </c>
      <c r="E437" s="9" t="s">
        <v>5</v>
      </c>
      <c r="F437" s="9"/>
      <c r="G437" s="152">
        <f>G438</f>
        <v>2026.38594</v>
      </c>
      <c r="H437" s="53"/>
      <c r="I437" s="44"/>
      <c r="J437" s="44"/>
      <c r="K437" s="44"/>
      <c r="L437" s="44"/>
      <c r="M437" s="44"/>
      <c r="N437" s="44"/>
      <c r="O437" s="44"/>
      <c r="P437" s="44"/>
      <c r="Q437" s="44"/>
      <c r="R437" s="44"/>
      <c r="S437" s="44"/>
      <c r="T437" s="44"/>
      <c r="U437" s="44"/>
      <c r="V437" s="44"/>
      <c r="W437" s="44"/>
      <c r="X437" s="79"/>
      <c r="Y437" s="56"/>
      <c r="Z437" s="152">
        <f>Z438</f>
        <v>2026.38594</v>
      </c>
      <c r="AA437" s="139">
        <f t="shared" si="71"/>
        <v>100</v>
      </c>
    </row>
    <row r="438" spans="1:27" ht="32.25" outlineLevel="6" thickBot="1">
      <c r="A438" s="109" t="s">
        <v>137</v>
      </c>
      <c r="B438" s="19">
        <v>953</v>
      </c>
      <c r="C438" s="9" t="s">
        <v>19</v>
      </c>
      <c r="D438" s="9" t="s">
        <v>252</v>
      </c>
      <c r="E438" s="9" t="s">
        <v>5</v>
      </c>
      <c r="F438" s="9"/>
      <c r="G438" s="152">
        <f>G439</f>
        <v>2026.38594</v>
      </c>
      <c r="H438" s="53"/>
      <c r="I438" s="44"/>
      <c r="J438" s="44"/>
      <c r="K438" s="44"/>
      <c r="L438" s="44"/>
      <c r="M438" s="44"/>
      <c r="N438" s="44"/>
      <c r="O438" s="44"/>
      <c r="P438" s="44"/>
      <c r="Q438" s="44"/>
      <c r="R438" s="44"/>
      <c r="S438" s="44"/>
      <c r="T438" s="44"/>
      <c r="U438" s="44"/>
      <c r="V438" s="44"/>
      <c r="W438" s="44"/>
      <c r="X438" s="79"/>
      <c r="Y438" s="56"/>
      <c r="Z438" s="152">
        <f>Z439</f>
        <v>2026.38594</v>
      </c>
      <c r="AA438" s="139">
        <f t="shared" si="71"/>
        <v>100</v>
      </c>
    </row>
    <row r="439" spans="1:27" ht="19.5" outlineLevel="6" thickBot="1">
      <c r="A439" s="91" t="s">
        <v>141</v>
      </c>
      <c r="B439" s="87">
        <v>953</v>
      </c>
      <c r="C439" s="88" t="s">
        <v>19</v>
      </c>
      <c r="D439" s="88" t="s">
        <v>337</v>
      </c>
      <c r="E439" s="88" t="s">
        <v>5</v>
      </c>
      <c r="F439" s="88"/>
      <c r="G439" s="154">
        <f>G440</f>
        <v>2026.38594</v>
      </c>
      <c r="H439" s="53"/>
      <c r="I439" s="44"/>
      <c r="J439" s="44"/>
      <c r="K439" s="44"/>
      <c r="L439" s="44"/>
      <c r="M439" s="44"/>
      <c r="N439" s="44"/>
      <c r="O439" s="44"/>
      <c r="P439" s="44"/>
      <c r="Q439" s="44"/>
      <c r="R439" s="44"/>
      <c r="S439" s="44"/>
      <c r="T439" s="44"/>
      <c r="U439" s="44"/>
      <c r="V439" s="44"/>
      <c r="W439" s="44"/>
      <c r="X439" s="79"/>
      <c r="Y439" s="56"/>
      <c r="Z439" s="154">
        <f>Z440</f>
        <v>2026.38594</v>
      </c>
      <c r="AA439" s="139">
        <f t="shared" si="71"/>
        <v>100</v>
      </c>
    </row>
    <row r="440" spans="1:27" ht="19.5" outlineLevel="6" thickBot="1">
      <c r="A440" s="5" t="s">
        <v>110</v>
      </c>
      <c r="B440" s="21">
        <v>953</v>
      </c>
      <c r="C440" s="6" t="s">
        <v>19</v>
      </c>
      <c r="D440" s="6" t="s">
        <v>337</v>
      </c>
      <c r="E440" s="6" t="s">
        <v>89</v>
      </c>
      <c r="F440" s="6"/>
      <c r="G440" s="155">
        <v>2026.38594</v>
      </c>
      <c r="H440" s="53"/>
      <c r="I440" s="44"/>
      <c r="J440" s="44"/>
      <c r="K440" s="44"/>
      <c r="L440" s="44"/>
      <c r="M440" s="44"/>
      <c r="N440" s="44"/>
      <c r="O440" s="44"/>
      <c r="P440" s="44"/>
      <c r="Q440" s="44"/>
      <c r="R440" s="44"/>
      <c r="S440" s="44"/>
      <c r="T440" s="44"/>
      <c r="U440" s="44"/>
      <c r="V440" s="44"/>
      <c r="W440" s="44"/>
      <c r="X440" s="79"/>
      <c r="Y440" s="56"/>
      <c r="Z440" s="155">
        <v>2026.38594</v>
      </c>
      <c r="AA440" s="139">
        <f t="shared" si="71"/>
        <v>100</v>
      </c>
    </row>
    <row r="441" spans="1:27" ht="32.25" outlineLevel="6" thickBot="1">
      <c r="A441" s="77" t="s">
        <v>400</v>
      </c>
      <c r="B441" s="19">
        <v>953</v>
      </c>
      <c r="C441" s="9" t="s">
        <v>19</v>
      </c>
      <c r="D441" s="9" t="s">
        <v>330</v>
      </c>
      <c r="E441" s="9" t="s">
        <v>5</v>
      </c>
      <c r="F441" s="9"/>
      <c r="G441" s="152">
        <f>G442+G466+G472</f>
        <v>329754.4443600001</v>
      </c>
      <c r="H441" s="26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44"/>
      <c r="X441" s="62">
        <v>48148.89725</v>
      </c>
      <c r="Y441" s="56">
        <f>X441/G435*100</f>
        <v>49920.061014805295</v>
      </c>
      <c r="Z441" s="152">
        <f>Z442+Z466+Z472</f>
        <v>327504.59192000004</v>
      </c>
      <c r="AA441" s="139">
        <f t="shared" si="71"/>
        <v>99.31771884246575</v>
      </c>
    </row>
    <row r="442" spans="1:27" ht="19.5" outlineLevel="6" thickBot="1">
      <c r="A442" s="133" t="s">
        <v>189</v>
      </c>
      <c r="B442" s="20">
        <v>953</v>
      </c>
      <c r="C442" s="11" t="s">
        <v>19</v>
      </c>
      <c r="D442" s="11" t="s">
        <v>338</v>
      </c>
      <c r="E442" s="11" t="s">
        <v>5</v>
      </c>
      <c r="F442" s="11"/>
      <c r="G442" s="153">
        <f>G443+G455+G458+G449+G461+G452+G446</f>
        <v>309267.73723</v>
      </c>
      <c r="H442" s="53"/>
      <c r="I442" s="44"/>
      <c r="J442" s="44"/>
      <c r="K442" s="44"/>
      <c r="L442" s="44"/>
      <c r="M442" s="44"/>
      <c r="N442" s="44"/>
      <c r="O442" s="44"/>
      <c r="P442" s="44"/>
      <c r="Q442" s="44"/>
      <c r="R442" s="44"/>
      <c r="S442" s="44"/>
      <c r="T442" s="44"/>
      <c r="U442" s="44"/>
      <c r="V442" s="44"/>
      <c r="W442" s="44"/>
      <c r="X442" s="72"/>
      <c r="Y442" s="56"/>
      <c r="Z442" s="153">
        <f>Z443+Z455+Z458+Z449+Z461+Z452+Z446</f>
        <v>307063.23373000004</v>
      </c>
      <c r="AA442" s="139">
        <f t="shared" si="71"/>
        <v>99.28718607387084</v>
      </c>
    </row>
    <row r="443" spans="1:27" ht="32.25" outlineLevel="6" thickBot="1">
      <c r="A443" s="91" t="s">
        <v>161</v>
      </c>
      <c r="B443" s="87">
        <v>953</v>
      </c>
      <c r="C443" s="88" t="s">
        <v>19</v>
      </c>
      <c r="D443" s="88" t="s">
        <v>339</v>
      </c>
      <c r="E443" s="88" t="s">
        <v>5</v>
      </c>
      <c r="F443" s="88"/>
      <c r="G443" s="154">
        <f>G444</f>
        <v>60671.52473</v>
      </c>
      <c r="H443" s="53"/>
      <c r="I443" s="44"/>
      <c r="J443" s="44"/>
      <c r="K443" s="44"/>
      <c r="L443" s="44"/>
      <c r="M443" s="44"/>
      <c r="N443" s="44"/>
      <c r="O443" s="44"/>
      <c r="P443" s="44"/>
      <c r="Q443" s="44"/>
      <c r="R443" s="44"/>
      <c r="S443" s="44"/>
      <c r="T443" s="44"/>
      <c r="U443" s="44"/>
      <c r="V443" s="44"/>
      <c r="W443" s="44"/>
      <c r="X443" s="79"/>
      <c r="Y443" s="56"/>
      <c r="Z443" s="154">
        <f>Z444</f>
        <v>59483.32998</v>
      </c>
      <c r="AA443" s="139">
        <f t="shared" si="71"/>
        <v>98.04159405044179</v>
      </c>
    </row>
    <row r="444" spans="1:27" ht="19.5" outlineLevel="6" thickBot="1">
      <c r="A444" s="5" t="s">
        <v>121</v>
      </c>
      <c r="B444" s="21">
        <v>953</v>
      </c>
      <c r="C444" s="6" t="s">
        <v>19</v>
      </c>
      <c r="D444" s="6" t="s">
        <v>339</v>
      </c>
      <c r="E444" s="6" t="s">
        <v>120</v>
      </c>
      <c r="F444" s="6"/>
      <c r="G444" s="155">
        <f>G445</f>
        <v>60671.52473</v>
      </c>
      <c r="H444" s="26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44"/>
      <c r="X444" s="62">
        <v>19460.04851</v>
      </c>
      <c r="Y444" s="56" t="e">
        <f>X444/#REF!*100</f>
        <v>#REF!</v>
      </c>
      <c r="Z444" s="155">
        <f>Z445</f>
        <v>59483.32998</v>
      </c>
      <c r="AA444" s="139">
        <f t="shared" si="71"/>
        <v>98.04159405044179</v>
      </c>
    </row>
    <row r="445" spans="1:27" ht="48" outlineLevel="6" thickBot="1">
      <c r="A445" s="96" t="s">
        <v>209</v>
      </c>
      <c r="B445" s="89">
        <v>953</v>
      </c>
      <c r="C445" s="90" t="s">
        <v>19</v>
      </c>
      <c r="D445" s="90" t="s">
        <v>339</v>
      </c>
      <c r="E445" s="90" t="s">
        <v>89</v>
      </c>
      <c r="F445" s="90"/>
      <c r="G445" s="156">
        <v>60671.52473</v>
      </c>
      <c r="H445" s="53"/>
      <c r="I445" s="44"/>
      <c r="J445" s="44"/>
      <c r="K445" s="44"/>
      <c r="L445" s="44"/>
      <c r="M445" s="44"/>
      <c r="N445" s="44"/>
      <c r="O445" s="44"/>
      <c r="P445" s="44"/>
      <c r="Q445" s="44"/>
      <c r="R445" s="44"/>
      <c r="S445" s="44"/>
      <c r="T445" s="44"/>
      <c r="U445" s="44"/>
      <c r="V445" s="44"/>
      <c r="W445" s="44"/>
      <c r="X445" s="72"/>
      <c r="Y445" s="56"/>
      <c r="Z445" s="156">
        <v>59483.32998</v>
      </c>
      <c r="AA445" s="139">
        <f t="shared" si="71"/>
        <v>98.04159405044179</v>
      </c>
    </row>
    <row r="446" spans="1:27" ht="32.25" outlineLevel="6" thickBot="1">
      <c r="A446" s="91" t="s">
        <v>412</v>
      </c>
      <c r="B446" s="87">
        <v>953</v>
      </c>
      <c r="C446" s="88" t="s">
        <v>19</v>
      </c>
      <c r="D446" s="88" t="s">
        <v>411</v>
      </c>
      <c r="E446" s="88" t="s">
        <v>5</v>
      </c>
      <c r="F446" s="88"/>
      <c r="G446" s="154">
        <f>G447</f>
        <v>60</v>
      </c>
      <c r="H446" s="53"/>
      <c r="I446" s="44"/>
      <c r="J446" s="44"/>
      <c r="K446" s="44"/>
      <c r="L446" s="44"/>
      <c r="M446" s="44"/>
      <c r="N446" s="44"/>
      <c r="O446" s="44"/>
      <c r="P446" s="44"/>
      <c r="Q446" s="44"/>
      <c r="R446" s="44"/>
      <c r="S446" s="44"/>
      <c r="T446" s="44"/>
      <c r="U446" s="44"/>
      <c r="V446" s="44"/>
      <c r="W446" s="44"/>
      <c r="X446" s="72"/>
      <c r="Y446" s="56"/>
      <c r="Z446" s="154">
        <f>Z447</f>
        <v>60</v>
      </c>
      <c r="AA446" s="139">
        <f t="shared" si="71"/>
        <v>100</v>
      </c>
    </row>
    <row r="447" spans="1:27" ht="19.5" outlineLevel="6" thickBot="1">
      <c r="A447" s="5" t="s">
        <v>121</v>
      </c>
      <c r="B447" s="21">
        <v>953</v>
      </c>
      <c r="C447" s="6" t="s">
        <v>19</v>
      </c>
      <c r="D447" s="6" t="s">
        <v>411</v>
      </c>
      <c r="E447" s="6" t="s">
        <v>88</v>
      </c>
      <c r="F447" s="6"/>
      <c r="G447" s="155">
        <f>G448</f>
        <v>60</v>
      </c>
      <c r="H447" s="53"/>
      <c r="I447" s="44"/>
      <c r="J447" s="44"/>
      <c r="K447" s="44"/>
      <c r="L447" s="44"/>
      <c r="M447" s="44"/>
      <c r="N447" s="44"/>
      <c r="O447" s="44"/>
      <c r="P447" s="44"/>
      <c r="Q447" s="44"/>
      <c r="R447" s="44"/>
      <c r="S447" s="44"/>
      <c r="T447" s="44"/>
      <c r="U447" s="44"/>
      <c r="V447" s="44"/>
      <c r="W447" s="44"/>
      <c r="X447" s="72"/>
      <c r="Y447" s="56"/>
      <c r="Z447" s="155">
        <f>Z448</f>
        <v>60</v>
      </c>
      <c r="AA447" s="139">
        <f t="shared" si="71"/>
        <v>100</v>
      </c>
    </row>
    <row r="448" spans="1:27" ht="19.5" outlineLevel="6" thickBot="1">
      <c r="A448" s="93" t="s">
        <v>87</v>
      </c>
      <c r="B448" s="89">
        <v>953</v>
      </c>
      <c r="C448" s="90" t="s">
        <v>19</v>
      </c>
      <c r="D448" s="90" t="s">
        <v>411</v>
      </c>
      <c r="E448" s="90" t="s">
        <v>88</v>
      </c>
      <c r="F448" s="90"/>
      <c r="G448" s="156">
        <v>60</v>
      </c>
      <c r="H448" s="53"/>
      <c r="I448" s="44"/>
      <c r="J448" s="44"/>
      <c r="K448" s="44"/>
      <c r="L448" s="44"/>
      <c r="M448" s="44"/>
      <c r="N448" s="44"/>
      <c r="O448" s="44"/>
      <c r="P448" s="44"/>
      <c r="Q448" s="44"/>
      <c r="R448" s="44"/>
      <c r="S448" s="44"/>
      <c r="T448" s="44"/>
      <c r="U448" s="44"/>
      <c r="V448" s="44"/>
      <c r="W448" s="44"/>
      <c r="X448" s="72"/>
      <c r="Y448" s="56"/>
      <c r="Z448" s="156">
        <v>60</v>
      </c>
      <c r="AA448" s="139">
        <f t="shared" si="71"/>
        <v>100</v>
      </c>
    </row>
    <row r="449" spans="1:27" ht="32.25" outlineLevel="6" thickBot="1">
      <c r="A449" s="122" t="s">
        <v>206</v>
      </c>
      <c r="B449" s="87">
        <v>953</v>
      </c>
      <c r="C449" s="88" t="s">
        <v>19</v>
      </c>
      <c r="D449" s="88" t="s">
        <v>347</v>
      </c>
      <c r="E449" s="88" t="s">
        <v>5</v>
      </c>
      <c r="F449" s="88"/>
      <c r="G449" s="154">
        <f>G450</f>
        <v>4556.2125</v>
      </c>
      <c r="H449" s="31">
        <f aca="true" t="shared" si="77" ref="H449:X449">H450</f>
        <v>0</v>
      </c>
      <c r="I449" s="31">
        <f t="shared" si="77"/>
        <v>0</v>
      </c>
      <c r="J449" s="31">
        <f t="shared" si="77"/>
        <v>0</v>
      </c>
      <c r="K449" s="31">
        <f t="shared" si="77"/>
        <v>0</v>
      </c>
      <c r="L449" s="31">
        <f t="shared" si="77"/>
        <v>0</v>
      </c>
      <c r="M449" s="31">
        <f t="shared" si="77"/>
        <v>0</v>
      </c>
      <c r="N449" s="31">
        <f t="shared" si="77"/>
        <v>0</v>
      </c>
      <c r="O449" s="31">
        <f t="shared" si="77"/>
        <v>0</v>
      </c>
      <c r="P449" s="31">
        <f t="shared" si="77"/>
        <v>0</v>
      </c>
      <c r="Q449" s="31">
        <f t="shared" si="77"/>
        <v>0</v>
      </c>
      <c r="R449" s="31">
        <f t="shared" si="77"/>
        <v>0</v>
      </c>
      <c r="S449" s="31">
        <f t="shared" si="77"/>
        <v>0</v>
      </c>
      <c r="T449" s="31">
        <f t="shared" si="77"/>
        <v>0</v>
      </c>
      <c r="U449" s="31">
        <f t="shared" si="77"/>
        <v>0</v>
      </c>
      <c r="V449" s="31">
        <f t="shared" si="77"/>
        <v>0</v>
      </c>
      <c r="W449" s="31">
        <f t="shared" si="77"/>
        <v>0</v>
      </c>
      <c r="X449" s="31">
        <f t="shared" si="77"/>
        <v>0</v>
      </c>
      <c r="Y449" s="56">
        <v>0</v>
      </c>
      <c r="Z449" s="154">
        <f>Z450</f>
        <v>4556.2125</v>
      </c>
      <c r="AA449" s="139">
        <f t="shared" si="71"/>
        <v>100</v>
      </c>
    </row>
    <row r="450" spans="1:27" ht="19.5" outlineLevel="6" thickBot="1">
      <c r="A450" s="5" t="s">
        <v>121</v>
      </c>
      <c r="B450" s="21">
        <v>953</v>
      </c>
      <c r="C450" s="6" t="s">
        <v>19</v>
      </c>
      <c r="D450" s="6" t="s">
        <v>347</v>
      </c>
      <c r="E450" s="6" t="s">
        <v>120</v>
      </c>
      <c r="F450" s="6"/>
      <c r="G450" s="155">
        <f>G451</f>
        <v>4556.2125</v>
      </c>
      <c r="H450" s="34">
        <f aca="true" t="shared" si="78" ref="H450:X450">H453</f>
        <v>0</v>
      </c>
      <c r="I450" s="34">
        <f t="shared" si="78"/>
        <v>0</v>
      </c>
      <c r="J450" s="34">
        <f t="shared" si="78"/>
        <v>0</v>
      </c>
      <c r="K450" s="34">
        <f t="shared" si="78"/>
        <v>0</v>
      </c>
      <c r="L450" s="34">
        <f t="shared" si="78"/>
        <v>0</v>
      </c>
      <c r="M450" s="34">
        <f t="shared" si="78"/>
        <v>0</v>
      </c>
      <c r="N450" s="34">
        <f t="shared" si="78"/>
        <v>0</v>
      </c>
      <c r="O450" s="34">
        <f t="shared" si="78"/>
        <v>0</v>
      </c>
      <c r="P450" s="34">
        <f t="shared" si="78"/>
        <v>0</v>
      </c>
      <c r="Q450" s="34">
        <f t="shared" si="78"/>
        <v>0</v>
      </c>
      <c r="R450" s="34">
        <f t="shared" si="78"/>
        <v>0</v>
      </c>
      <c r="S450" s="34">
        <f t="shared" si="78"/>
        <v>0</v>
      </c>
      <c r="T450" s="34">
        <f t="shared" si="78"/>
        <v>0</v>
      </c>
      <c r="U450" s="34">
        <f t="shared" si="78"/>
        <v>0</v>
      </c>
      <c r="V450" s="34">
        <f t="shared" si="78"/>
        <v>0</v>
      </c>
      <c r="W450" s="34">
        <f t="shared" si="78"/>
        <v>0</v>
      </c>
      <c r="X450" s="34">
        <f t="shared" si="78"/>
        <v>0</v>
      </c>
      <c r="Y450" s="56">
        <v>0</v>
      </c>
      <c r="Z450" s="155">
        <f>Z451</f>
        <v>4556.2125</v>
      </c>
      <c r="AA450" s="139">
        <f t="shared" si="71"/>
        <v>100</v>
      </c>
    </row>
    <row r="451" spans="1:27" ht="19.5" outlineLevel="6" thickBot="1">
      <c r="A451" s="93" t="s">
        <v>87</v>
      </c>
      <c r="B451" s="89">
        <v>953</v>
      </c>
      <c r="C451" s="90" t="s">
        <v>19</v>
      </c>
      <c r="D451" s="90" t="s">
        <v>347</v>
      </c>
      <c r="E451" s="90" t="s">
        <v>88</v>
      </c>
      <c r="F451" s="90"/>
      <c r="G451" s="156">
        <v>4556.2125</v>
      </c>
      <c r="H451" s="53"/>
      <c r="I451" s="44"/>
      <c r="J451" s="44"/>
      <c r="K451" s="44"/>
      <c r="L451" s="44"/>
      <c r="M451" s="44"/>
      <c r="N451" s="44"/>
      <c r="O451" s="44"/>
      <c r="P451" s="44"/>
      <c r="Q451" s="44"/>
      <c r="R451" s="44"/>
      <c r="S451" s="44"/>
      <c r="T451" s="44"/>
      <c r="U451" s="44"/>
      <c r="V451" s="44"/>
      <c r="W451" s="44"/>
      <c r="X451" s="53"/>
      <c r="Y451" s="56"/>
      <c r="Z451" s="156">
        <v>4556.2125</v>
      </c>
      <c r="AA451" s="139">
        <f t="shared" si="71"/>
        <v>100</v>
      </c>
    </row>
    <row r="452" spans="1:27" ht="19.5" outlineLevel="6" thickBot="1">
      <c r="A452" s="122" t="s">
        <v>382</v>
      </c>
      <c r="B452" s="87">
        <v>953</v>
      </c>
      <c r="C452" s="88" t="s">
        <v>19</v>
      </c>
      <c r="D452" s="88" t="s">
        <v>383</v>
      </c>
      <c r="E452" s="88" t="s">
        <v>5</v>
      </c>
      <c r="F452" s="88"/>
      <c r="G452" s="154">
        <f>G453</f>
        <v>1000</v>
      </c>
      <c r="H452" s="53"/>
      <c r="I452" s="44"/>
      <c r="J452" s="44"/>
      <c r="K452" s="44"/>
      <c r="L452" s="44"/>
      <c r="M452" s="44"/>
      <c r="N452" s="44"/>
      <c r="O452" s="44"/>
      <c r="P452" s="44"/>
      <c r="Q452" s="44"/>
      <c r="R452" s="44"/>
      <c r="S452" s="44"/>
      <c r="T452" s="44"/>
      <c r="U452" s="44"/>
      <c r="V452" s="44"/>
      <c r="W452" s="44"/>
      <c r="X452" s="53"/>
      <c r="Y452" s="56"/>
      <c r="Z452" s="154">
        <f>Z453</f>
        <v>1000</v>
      </c>
      <c r="AA452" s="139">
        <f t="shared" si="71"/>
        <v>100</v>
      </c>
    </row>
    <row r="453" spans="1:27" ht="19.5" outlineLevel="6" thickBot="1">
      <c r="A453" s="5" t="s">
        <v>121</v>
      </c>
      <c r="B453" s="21">
        <v>953</v>
      </c>
      <c r="C453" s="6" t="s">
        <v>19</v>
      </c>
      <c r="D453" s="6" t="s">
        <v>383</v>
      </c>
      <c r="E453" s="6" t="s">
        <v>120</v>
      </c>
      <c r="F453" s="6"/>
      <c r="G453" s="155">
        <f>G454</f>
        <v>1000</v>
      </c>
      <c r="H453" s="53"/>
      <c r="I453" s="44"/>
      <c r="J453" s="44"/>
      <c r="K453" s="44"/>
      <c r="L453" s="44"/>
      <c r="M453" s="44"/>
      <c r="N453" s="44"/>
      <c r="O453" s="44"/>
      <c r="P453" s="44"/>
      <c r="Q453" s="44"/>
      <c r="R453" s="44"/>
      <c r="S453" s="44"/>
      <c r="T453" s="44"/>
      <c r="U453" s="44"/>
      <c r="V453" s="44"/>
      <c r="W453" s="44"/>
      <c r="X453" s="72">
        <v>0</v>
      </c>
      <c r="Y453" s="56">
        <v>0</v>
      </c>
      <c r="Z453" s="155">
        <f>Z454</f>
        <v>1000</v>
      </c>
      <c r="AA453" s="139">
        <f t="shared" si="71"/>
        <v>100</v>
      </c>
    </row>
    <row r="454" spans="1:27" ht="19.5" outlineLevel="6" thickBot="1">
      <c r="A454" s="93" t="s">
        <v>87</v>
      </c>
      <c r="B454" s="89">
        <v>953</v>
      </c>
      <c r="C454" s="90" t="s">
        <v>19</v>
      </c>
      <c r="D454" s="90" t="s">
        <v>383</v>
      </c>
      <c r="E454" s="90" t="s">
        <v>88</v>
      </c>
      <c r="F454" s="90"/>
      <c r="G454" s="156">
        <v>1000</v>
      </c>
      <c r="H454" s="31" t="e">
        <f>#REF!+#REF!+#REF!+H466+H482+#REF!</f>
        <v>#REF!</v>
      </c>
      <c r="I454" s="31" t="e">
        <f>#REF!+#REF!+#REF!+I466+I482+#REF!</f>
        <v>#REF!</v>
      </c>
      <c r="J454" s="31" t="e">
        <f>#REF!+#REF!+#REF!+J466+J482+#REF!</f>
        <v>#REF!</v>
      </c>
      <c r="K454" s="31" t="e">
        <f>#REF!+#REF!+#REF!+K466+K482+#REF!</f>
        <v>#REF!</v>
      </c>
      <c r="L454" s="31" t="e">
        <f>#REF!+#REF!+#REF!+L466+L482+#REF!</f>
        <v>#REF!</v>
      </c>
      <c r="M454" s="31" t="e">
        <f>#REF!+#REF!+#REF!+M466+M482+#REF!</f>
        <v>#REF!</v>
      </c>
      <c r="N454" s="31" t="e">
        <f>#REF!+#REF!+#REF!+N466+N482+#REF!</f>
        <v>#REF!</v>
      </c>
      <c r="O454" s="31" t="e">
        <f>#REF!+#REF!+#REF!+O466+O482+#REF!</f>
        <v>#REF!</v>
      </c>
      <c r="P454" s="31" t="e">
        <f>#REF!+#REF!+#REF!+P466+P482+#REF!</f>
        <v>#REF!</v>
      </c>
      <c r="Q454" s="31" t="e">
        <f>#REF!+#REF!+#REF!+Q466+Q482+#REF!</f>
        <v>#REF!</v>
      </c>
      <c r="R454" s="31" t="e">
        <f>#REF!+#REF!+#REF!+R466+R482+#REF!</f>
        <v>#REF!</v>
      </c>
      <c r="S454" s="31" t="e">
        <f>#REF!+#REF!+#REF!+S466+S482+#REF!</f>
        <v>#REF!</v>
      </c>
      <c r="T454" s="31" t="e">
        <f>#REF!+#REF!+#REF!+T466+T482+#REF!</f>
        <v>#REF!</v>
      </c>
      <c r="U454" s="31" t="e">
        <f>#REF!+#REF!+#REF!+U466+U482+#REF!</f>
        <v>#REF!</v>
      </c>
      <c r="V454" s="31" t="e">
        <f>#REF!+#REF!+#REF!+V466+V482+#REF!</f>
        <v>#REF!</v>
      </c>
      <c r="W454" s="31" t="e">
        <f>#REF!+#REF!+#REF!+W466+W482+#REF!</f>
        <v>#REF!</v>
      </c>
      <c r="X454" s="66" t="e">
        <f>#REF!+#REF!+#REF!+X466+X482+#REF!</f>
        <v>#REF!</v>
      </c>
      <c r="Y454" s="56" t="e">
        <f>X454/G445*100</f>
        <v>#REF!</v>
      </c>
      <c r="Z454" s="156">
        <v>1000</v>
      </c>
      <c r="AA454" s="139">
        <f t="shared" si="71"/>
        <v>100</v>
      </c>
    </row>
    <row r="455" spans="1:27" ht="32.25" outlineLevel="6" thickBot="1">
      <c r="A455" s="134" t="s">
        <v>190</v>
      </c>
      <c r="B455" s="103">
        <v>953</v>
      </c>
      <c r="C455" s="88" t="s">
        <v>19</v>
      </c>
      <c r="D455" s="88" t="s">
        <v>340</v>
      </c>
      <c r="E455" s="88" t="s">
        <v>5</v>
      </c>
      <c r="F455" s="88"/>
      <c r="G455" s="154">
        <f>G456</f>
        <v>5835</v>
      </c>
      <c r="H455" s="31"/>
      <c r="I455" s="31"/>
      <c r="J455" s="31"/>
      <c r="K455" s="31"/>
      <c r="L455" s="31"/>
      <c r="M455" s="31"/>
      <c r="N455" s="31"/>
      <c r="O455" s="31"/>
      <c r="P455" s="31"/>
      <c r="Q455" s="31"/>
      <c r="R455" s="31"/>
      <c r="S455" s="31"/>
      <c r="T455" s="31"/>
      <c r="U455" s="31"/>
      <c r="V455" s="31"/>
      <c r="W455" s="31"/>
      <c r="X455" s="66"/>
      <c r="Y455" s="56"/>
      <c r="Z455" s="154">
        <f>Z456</f>
        <v>5325.15657</v>
      </c>
      <c r="AA455" s="139">
        <f t="shared" si="71"/>
        <v>91.26232339331621</v>
      </c>
    </row>
    <row r="456" spans="1:27" ht="19.5" outlineLevel="6" thickBot="1">
      <c r="A456" s="5" t="s">
        <v>121</v>
      </c>
      <c r="B456" s="21">
        <v>953</v>
      </c>
      <c r="C456" s="6" t="s">
        <v>19</v>
      </c>
      <c r="D456" s="6" t="s">
        <v>340</v>
      </c>
      <c r="E456" s="6" t="s">
        <v>120</v>
      </c>
      <c r="F456" s="6"/>
      <c r="G456" s="155">
        <f>G457</f>
        <v>5835</v>
      </c>
      <c r="H456" s="31"/>
      <c r="I456" s="31"/>
      <c r="J456" s="31"/>
      <c r="K456" s="31"/>
      <c r="L456" s="31"/>
      <c r="M456" s="31"/>
      <c r="N456" s="31"/>
      <c r="O456" s="31"/>
      <c r="P456" s="31"/>
      <c r="Q456" s="31"/>
      <c r="R456" s="31"/>
      <c r="S456" s="31"/>
      <c r="T456" s="31"/>
      <c r="U456" s="31"/>
      <c r="V456" s="31"/>
      <c r="W456" s="31"/>
      <c r="X456" s="66"/>
      <c r="Y456" s="56"/>
      <c r="Z456" s="155">
        <f>Z457</f>
        <v>5325.15657</v>
      </c>
      <c r="AA456" s="139">
        <f t="shared" si="71"/>
        <v>91.26232339331621</v>
      </c>
    </row>
    <row r="457" spans="1:27" ht="48" outlineLevel="6" thickBot="1">
      <c r="A457" s="96" t="s">
        <v>209</v>
      </c>
      <c r="B457" s="89">
        <v>953</v>
      </c>
      <c r="C457" s="90" t="s">
        <v>19</v>
      </c>
      <c r="D457" s="90" t="s">
        <v>340</v>
      </c>
      <c r="E457" s="90" t="s">
        <v>89</v>
      </c>
      <c r="F457" s="90"/>
      <c r="G457" s="156">
        <v>5835</v>
      </c>
      <c r="H457" s="31"/>
      <c r="I457" s="31"/>
      <c r="J457" s="31"/>
      <c r="K457" s="31"/>
      <c r="L457" s="31"/>
      <c r="M457" s="31"/>
      <c r="N457" s="31"/>
      <c r="O457" s="31"/>
      <c r="P457" s="31"/>
      <c r="Q457" s="31"/>
      <c r="R457" s="31"/>
      <c r="S457" s="31"/>
      <c r="T457" s="31"/>
      <c r="U457" s="31"/>
      <c r="V457" s="31"/>
      <c r="W457" s="31"/>
      <c r="X457" s="66"/>
      <c r="Y457" s="56"/>
      <c r="Z457" s="156">
        <v>5325.15657</v>
      </c>
      <c r="AA457" s="139">
        <f t="shared" si="71"/>
        <v>91.26232339331621</v>
      </c>
    </row>
    <row r="458" spans="1:27" ht="63.75" outlineLevel="6" thickBot="1">
      <c r="A458" s="135" t="s">
        <v>191</v>
      </c>
      <c r="B458" s="137">
        <v>953</v>
      </c>
      <c r="C458" s="104" t="s">
        <v>19</v>
      </c>
      <c r="D458" s="104" t="s">
        <v>341</v>
      </c>
      <c r="E458" s="104" t="s">
        <v>5</v>
      </c>
      <c r="F458" s="104"/>
      <c r="G458" s="158">
        <f>G459</f>
        <v>237145</v>
      </c>
      <c r="H458" s="31"/>
      <c r="I458" s="31"/>
      <c r="J458" s="31"/>
      <c r="K458" s="31"/>
      <c r="L458" s="31"/>
      <c r="M458" s="31"/>
      <c r="N458" s="31"/>
      <c r="O458" s="31"/>
      <c r="P458" s="31"/>
      <c r="Q458" s="31"/>
      <c r="R458" s="31"/>
      <c r="S458" s="31"/>
      <c r="T458" s="31"/>
      <c r="U458" s="31"/>
      <c r="V458" s="31"/>
      <c r="W458" s="31"/>
      <c r="X458" s="66"/>
      <c r="Y458" s="56"/>
      <c r="Z458" s="158">
        <f>Z459</f>
        <v>236638.53468</v>
      </c>
      <c r="AA458" s="139">
        <f t="shared" si="71"/>
        <v>99.78643221657636</v>
      </c>
    </row>
    <row r="459" spans="1:27" ht="23.25" customHeight="1" outlineLevel="6" thickBot="1">
      <c r="A459" s="5" t="s">
        <v>121</v>
      </c>
      <c r="B459" s="21">
        <v>953</v>
      </c>
      <c r="C459" s="6" t="s">
        <v>19</v>
      </c>
      <c r="D459" s="6" t="s">
        <v>341</v>
      </c>
      <c r="E459" s="6" t="s">
        <v>120</v>
      </c>
      <c r="F459" s="6"/>
      <c r="G459" s="155">
        <f>G460</f>
        <v>237145</v>
      </c>
      <c r="H459" s="80"/>
      <c r="I459" s="81"/>
      <c r="J459" s="81"/>
      <c r="K459" s="81"/>
      <c r="L459" s="81"/>
      <c r="M459" s="81"/>
      <c r="N459" s="81"/>
      <c r="O459" s="81"/>
      <c r="P459" s="81"/>
      <c r="Q459" s="81"/>
      <c r="R459" s="81"/>
      <c r="S459" s="81"/>
      <c r="T459" s="81"/>
      <c r="U459" s="81"/>
      <c r="V459" s="81"/>
      <c r="W459" s="81"/>
      <c r="X459" s="82"/>
      <c r="Y459" s="56"/>
      <c r="Z459" s="155">
        <f>Z460</f>
        <v>236638.53468</v>
      </c>
      <c r="AA459" s="139">
        <f t="shared" si="71"/>
        <v>99.78643221657636</v>
      </c>
    </row>
    <row r="460" spans="1:27" ht="18.75" customHeight="1" outlineLevel="6" thickBot="1">
      <c r="A460" s="96" t="s">
        <v>209</v>
      </c>
      <c r="B460" s="89">
        <v>953</v>
      </c>
      <c r="C460" s="90" t="s">
        <v>19</v>
      </c>
      <c r="D460" s="90" t="s">
        <v>341</v>
      </c>
      <c r="E460" s="90" t="s">
        <v>89</v>
      </c>
      <c r="F460" s="90"/>
      <c r="G460" s="156">
        <v>237145</v>
      </c>
      <c r="H460" s="80"/>
      <c r="I460" s="81"/>
      <c r="J460" s="81"/>
      <c r="K460" s="81"/>
      <c r="L460" s="81"/>
      <c r="M460" s="81"/>
      <c r="N460" s="81"/>
      <c r="O460" s="81"/>
      <c r="P460" s="81"/>
      <c r="Q460" s="81"/>
      <c r="R460" s="81"/>
      <c r="S460" s="81"/>
      <c r="T460" s="81"/>
      <c r="U460" s="81"/>
      <c r="V460" s="81"/>
      <c r="W460" s="81"/>
      <c r="X460" s="82"/>
      <c r="Y460" s="56"/>
      <c r="Z460" s="156">
        <v>236638.53468</v>
      </c>
      <c r="AA460" s="139">
        <f t="shared" si="71"/>
        <v>99.78643221657636</v>
      </c>
    </row>
    <row r="461" spans="1:27" ht="19.5" customHeight="1" outlineLevel="6" thickBot="1">
      <c r="A461" s="111" t="s">
        <v>213</v>
      </c>
      <c r="B461" s="87">
        <v>953</v>
      </c>
      <c r="C461" s="88" t="s">
        <v>19</v>
      </c>
      <c r="D461" s="88" t="s">
        <v>342</v>
      </c>
      <c r="E461" s="88" t="s">
        <v>5</v>
      </c>
      <c r="F461" s="88"/>
      <c r="G461" s="154">
        <f>G462+G464</f>
        <v>0</v>
      </c>
      <c r="H461" s="80"/>
      <c r="I461" s="81"/>
      <c r="J461" s="81"/>
      <c r="K461" s="81"/>
      <c r="L461" s="81"/>
      <c r="M461" s="81"/>
      <c r="N461" s="81"/>
      <c r="O461" s="81"/>
      <c r="P461" s="81"/>
      <c r="Q461" s="81"/>
      <c r="R461" s="81"/>
      <c r="S461" s="81"/>
      <c r="T461" s="81"/>
      <c r="U461" s="81"/>
      <c r="V461" s="81"/>
      <c r="W461" s="81"/>
      <c r="X461" s="82"/>
      <c r="Y461" s="56"/>
      <c r="Z461" s="154">
        <f>Z462+Z464</f>
        <v>0</v>
      </c>
      <c r="AA461" s="139">
        <v>0</v>
      </c>
    </row>
    <row r="462" spans="1:27" ht="20.25" customHeight="1" outlineLevel="6" thickBot="1">
      <c r="A462" s="5" t="s">
        <v>100</v>
      </c>
      <c r="B462" s="21">
        <v>953</v>
      </c>
      <c r="C462" s="6" t="s">
        <v>19</v>
      </c>
      <c r="D462" s="6" t="s">
        <v>342</v>
      </c>
      <c r="E462" s="6" t="s">
        <v>95</v>
      </c>
      <c r="F462" s="6"/>
      <c r="G462" s="155">
        <f>G463</f>
        <v>0</v>
      </c>
      <c r="H462" s="53"/>
      <c r="I462" s="44"/>
      <c r="J462" s="44"/>
      <c r="K462" s="44"/>
      <c r="L462" s="44"/>
      <c r="M462" s="44"/>
      <c r="N462" s="44"/>
      <c r="O462" s="44"/>
      <c r="P462" s="44"/>
      <c r="Q462" s="44"/>
      <c r="R462" s="44"/>
      <c r="S462" s="44"/>
      <c r="T462" s="44"/>
      <c r="U462" s="44"/>
      <c r="V462" s="44"/>
      <c r="W462" s="44"/>
      <c r="X462" s="72">
        <v>2744.868</v>
      </c>
      <c r="Y462" s="56" t="e">
        <f>X462/#REF!*100</f>
        <v>#REF!</v>
      </c>
      <c r="Z462" s="155">
        <f>Z463</f>
        <v>0</v>
      </c>
      <c r="AA462" s="139">
        <v>0</v>
      </c>
    </row>
    <row r="463" spans="1:27" ht="32.25" outlineLevel="6" thickBot="1">
      <c r="A463" s="85" t="s">
        <v>101</v>
      </c>
      <c r="B463" s="89">
        <v>953</v>
      </c>
      <c r="C463" s="90" t="s">
        <v>19</v>
      </c>
      <c r="D463" s="90" t="s">
        <v>342</v>
      </c>
      <c r="E463" s="90" t="s">
        <v>96</v>
      </c>
      <c r="F463" s="90"/>
      <c r="G463" s="156">
        <v>0</v>
      </c>
      <c r="H463" s="53"/>
      <c r="I463" s="44"/>
      <c r="J463" s="44"/>
      <c r="K463" s="44"/>
      <c r="L463" s="44"/>
      <c r="M463" s="44"/>
      <c r="N463" s="44"/>
      <c r="O463" s="44"/>
      <c r="P463" s="44"/>
      <c r="Q463" s="44"/>
      <c r="R463" s="44"/>
      <c r="S463" s="44"/>
      <c r="T463" s="44"/>
      <c r="U463" s="44"/>
      <c r="V463" s="44"/>
      <c r="W463" s="44"/>
      <c r="X463" s="72"/>
      <c r="Y463" s="56"/>
      <c r="Z463" s="156">
        <v>0</v>
      </c>
      <c r="AA463" s="139">
        <v>0</v>
      </c>
    </row>
    <row r="464" spans="1:27" ht="19.5" outlineLevel="6" thickBot="1">
      <c r="A464" s="5" t="s">
        <v>121</v>
      </c>
      <c r="B464" s="21">
        <v>953</v>
      </c>
      <c r="C464" s="6" t="s">
        <v>19</v>
      </c>
      <c r="D464" s="6" t="s">
        <v>342</v>
      </c>
      <c r="E464" s="6" t="s">
        <v>120</v>
      </c>
      <c r="F464" s="6"/>
      <c r="G464" s="155">
        <f>G465</f>
        <v>0</v>
      </c>
      <c r="H464" s="53"/>
      <c r="I464" s="44"/>
      <c r="J464" s="44"/>
      <c r="K464" s="44"/>
      <c r="L464" s="44"/>
      <c r="M464" s="44"/>
      <c r="N464" s="44"/>
      <c r="O464" s="44"/>
      <c r="P464" s="44"/>
      <c r="Q464" s="44"/>
      <c r="R464" s="44"/>
      <c r="S464" s="44"/>
      <c r="T464" s="44"/>
      <c r="U464" s="44"/>
      <c r="V464" s="44"/>
      <c r="W464" s="44"/>
      <c r="X464" s="72"/>
      <c r="Y464" s="56"/>
      <c r="Z464" s="155">
        <f>Z465</f>
        <v>0</v>
      </c>
      <c r="AA464" s="139">
        <v>0</v>
      </c>
    </row>
    <row r="465" spans="1:27" ht="48" outlineLevel="6" thickBot="1">
      <c r="A465" s="96" t="s">
        <v>209</v>
      </c>
      <c r="B465" s="89">
        <v>953</v>
      </c>
      <c r="C465" s="90" t="s">
        <v>19</v>
      </c>
      <c r="D465" s="90" t="s">
        <v>342</v>
      </c>
      <c r="E465" s="90" t="s">
        <v>89</v>
      </c>
      <c r="F465" s="90"/>
      <c r="G465" s="156">
        <v>0</v>
      </c>
      <c r="H465" s="53"/>
      <c r="I465" s="44"/>
      <c r="J465" s="44"/>
      <c r="K465" s="44"/>
      <c r="L465" s="44"/>
      <c r="M465" s="44"/>
      <c r="N465" s="44"/>
      <c r="O465" s="44"/>
      <c r="P465" s="44"/>
      <c r="Q465" s="44"/>
      <c r="R465" s="44"/>
      <c r="S465" s="44"/>
      <c r="T465" s="44"/>
      <c r="U465" s="44"/>
      <c r="V465" s="44"/>
      <c r="W465" s="44"/>
      <c r="X465" s="72"/>
      <c r="Y465" s="56"/>
      <c r="Z465" s="156">
        <v>0</v>
      </c>
      <c r="AA465" s="139">
        <v>0</v>
      </c>
    </row>
    <row r="466" spans="1:27" ht="32.25" outlineLevel="6" thickBot="1">
      <c r="A466" s="13" t="s">
        <v>192</v>
      </c>
      <c r="B466" s="20">
        <v>953</v>
      </c>
      <c r="C466" s="9" t="s">
        <v>19</v>
      </c>
      <c r="D466" s="9" t="s">
        <v>343</v>
      </c>
      <c r="E466" s="9" t="s">
        <v>5</v>
      </c>
      <c r="F466" s="9"/>
      <c r="G466" s="152">
        <f>G467</f>
        <v>20262.03704</v>
      </c>
      <c r="H466" s="32">
        <f aca="true" t="shared" si="79" ref="H466:X466">H473</f>
        <v>0</v>
      </c>
      <c r="I466" s="32">
        <f t="shared" si="79"/>
        <v>0</v>
      </c>
      <c r="J466" s="32">
        <f t="shared" si="79"/>
        <v>0</v>
      </c>
      <c r="K466" s="32">
        <f t="shared" si="79"/>
        <v>0</v>
      </c>
      <c r="L466" s="32">
        <f t="shared" si="79"/>
        <v>0</v>
      </c>
      <c r="M466" s="32">
        <f t="shared" si="79"/>
        <v>0</v>
      </c>
      <c r="N466" s="32">
        <f t="shared" si="79"/>
        <v>0</v>
      </c>
      <c r="O466" s="32">
        <f t="shared" si="79"/>
        <v>0</v>
      </c>
      <c r="P466" s="32">
        <f t="shared" si="79"/>
        <v>0</v>
      </c>
      <c r="Q466" s="32">
        <f t="shared" si="79"/>
        <v>0</v>
      </c>
      <c r="R466" s="32">
        <f t="shared" si="79"/>
        <v>0</v>
      </c>
      <c r="S466" s="32">
        <f t="shared" si="79"/>
        <v>0</v>
      </c>
      <c r="T466" s="32">
        <f t="shared" si="79"/>
        <v>0</v>
      </c>
      <c r="U466" s="32">
        <f t="shared" si="79"/>
        <v>0</v>
      </c>
      <c r="V466" s="32">
        <f t="shared" si="79"/>
        <v>0</v>
      </c>
      <c r="W466" s="32">
        <f t="shared" si="79"/>
        <v>0</v>
      </c>
      <c r="X466" s="64">
        <f t="shared" si="79"/>
        <v>3215.05065</v>
      </c>
      <c r="Y466" s="56">
        <f>X466/G460*100</f>
        <v>1.355731999409644</v>
      </c>
      <c r="Z466" s="152">
        <f>Z467</f>
        <v>20216.6881</v>
      </c>
      <c r="AA466" s="139">
        <f t="shared" si="71"/>
        <v>99.77618765620419</v>
      </c>
    </row>
    <row r="467" spans="1:27" ht="32.25" outlineLevel="6" thickBot="1">
      <c r="A467" s="91" t="s">
        <v>193</v>
      </c>
      <c r="B467" s="87">
        <v>953</v>
      </c>
      <c r="C467" s="88" t="s">
        <v>19</v>
      </c>
      <c r="D467" s="88" t="s">
        <v>344</v>
      </c>
      <c r="E467" s="88" t="s">
        <v>5</v>
      </c>
      <c r="F467" s="88"/>
      <c r="G467" s="154">
        <f>G468</f>
        <v>20262.03704</v>
      </c>
      <c r="H467" s="80"/>
      <c r="I467" s="81"/>
      <c r="J467" s="81"/>
      <c r="K467" s="81"/>
      <c r="L467" s="81"/>
      <c r="M467" s="81"/>
      <c r="N467" s="81"/>
      <c r="O467" s="81"/>
      <c r="P467" s="81"/>
      <c r="Q467" s="81"/>
      <c r="R467" s="81"/>
      <c r="S467" s="81"/>
      <c r="T467" s="81"/>
      <c r="U467" s="81"/>
      <c r="V467" s="81"/>
      <c r="W467" s="81"/>
      <c r="X467" s="149"/>
      <c r="Y467" s="56"/>
      <c r="Z467" s="154">
        <f>Z468</f>
        <v>20216.6881</v>
      </c>
      <c r="AA467" s="139">
        <f t="shared" si="71"/>
        <v>99.77618765620419</v>
      </c>
    </row>
    <row r="468" spans="1:27" ht="19.5" outlineLevel="6" thickBot="1">
      <c r="A468" s="5" t="s">
        <v>121</v>
      </c>
      <c r="B468" s="21">
        <v>953</v>
      </c>
      <c r="C468" s="6" t="s">
        <v>19</v>
      </c>
      <c r="D468" s="6" t="s">
        <v>344</v>
      </c>
      <c r="E468" s="6" t="s">
        <v>120</v>
      </c>
      <c r="F468" s="6"/>
      <c r="G468" s="155">
        <f>G469+G471+G470</f>
        <v>20262.03704</v>
      </c>
      <c r="H468" s="80"/>
      <c r="I468" s="81"/>
      <c r="J468" s="81"/>
      <c r="K468" s="81"/>
      <c r="L468" s="81"/>
      <c r="M468" s="81"/>
      <c r="N468" s="81"/>
      <c r="O468" s="81"/>
      <c r="P468" s="81"/>
      <c r="Q468" s="81"/>
      <c r="R468" s="81"/>
      <c r="S468" s="81"/>
      <c r="T468" s="81"/>
      <c r="U468" s="81"/>
      <c r="V468" s="81"/>
      <c r="W468" s="81"/>
      <c r="X468" s="149"/>
      <c r="Y468" s="56"/>
      <c r="Z468" s="155">
        <f>Z469+Z471+Z470</f>
        <v>20216.6881</v>
      </c>
      <c r="AA468" s="139">
        <f t="shared" si="71"/>
        <v>99.77618765620419</v>
      </c>
    </row>
    <row r="469" spans="1:27" ht="48" outlineLevel="6" thickBot="1">
      <c r="A469" s="96" t="s">
        <v>209</v>
      </c>
      <c r="B469" s="89">
        <v>953</v>
      </c>
      <c r="C469" s="90" t="s">
        <v>19</v>
      </c>
      <c r="D469" s="90" t="s">
        <v>344</v>
      </c>
      <c r="E469" s="90" t="s">
        <v>89</v>
      </c>
      <c r="F469" s="90"/>
      <c r="G469" s="156">
        <v>19989.14218</v>
      </c>
      <c r="H469" s="80"/>
      <c r="I469" s="81"/>
      <c r="J469" s="81"/>
      <c r="K469" s="81"/>
      <c r="L469" s="81"/>
      <c r="M469" s="81"/>
      <c r="N469" s="81"/>
      <c r="O469" s="81"/>
      <c r="P469" s="81"/>
      <c r="Q469" s="81"/>
      <c r="R469" s="81"/>
      <c r="S469" s="81"/>
      <c r="T469" s="81"/>
      <c r="U469" s="81"/>
      <c r="V469" s="81"/>
      <c r="W469" s="81"/>
      <c r="X469" s="149"/>
      <c r="Y469" s="56"/>
      <c r="Z469" s="156">
        <v>19943.79324</v>
      </c>
      <c r="AA469" s="139">
        <f t="shared" si="71"/>
        <v>99.77313213547816</v>
      </c>
    </row>
    <row r="470" spans="1:27" ht="19.5" outlineLevel="6" thickBot="1">
      <c r="A470" s="93" t="s">
        <v>87</v>
      </c>
      <c r="B470" s="89">
        <v>953</v>
      </c>
      <c r="C470" s="90" t="s">
        <v>19</v>
      </c>
      <c r="D470" s="90" t="s">
        <v>414</v>
      </c>
      <c r="E470" s="90" t="s">
        <v>88</v>
      </c>
      <c r="F470" s="90"/>
      <c r="G470" s="156">
        <v>15</v>
      </c>
      <c r="H470" s="80"/>
      <c r="I470" s="81"/>
      <c r="J470" s="81"/>
      <c r="K470" s="81"/>
      <c r="L470" s="81"/>
      <c r="M470" s="81"/>
      <c r="N470" s="81"/>
      <c r="O470" s="81"/>
      <c r="P470" s="81"/>
      <c r="Q470" s="81"/>
      <c r="R470" s="81"/>
      <c r="S470" s="81"/>
      <c r="T470" s="81"/>
      <c r="U470" s="81"/>
      <c r="V470" s="81"/>
      <c r="W470" s="81"/>
      <c r="X470" s="149"/>
      <c r="Y470" s="56"/>
      <c r="Z470" s="156">
        <v>15</v>
      </c>
      <c r="AA470" s="139">
        <f aca="true" t="shared" si="80" ref="AA470:AA517">Z470/G470*100</f>
        <v>100</v>
      </c>
    </row>
    <row r="471" spans="1:27" ht="19.5" outlineLevel="6" thickBot="1">
      <c r="A471" s="93" t="s">
        <v>87</v>
      </c>
      <c r="B471" s="89">
        <v>953</v>
      </c>
      <c r="C471" s="90" t="s">
        <v>19</v>
      </c>
      <c r="D471" s="90" t="s">
        <v>357</v>
      </c>
      <c r="E471" s="90" t="s">
        <v>88</v>
      </c>
      <c r="F471" s="90"/>
      <c r="G471" s="156">
        <v>257.89486</v>
      </c>
      <c r="H471" s="80"/>
      <c r="I471" s="81"/>
      <c r="J471" s="81"/>
      <c r="K471" s="81"/>
      <c r="L471" s="81"/>
      <c r="M471" s="81"/>
      <c r="N471" s="81"/>
      <c r="O471" s="81"/>
      <c r="P471" s="81"/>
      <c r="Q471" s="81"/>
      <c r="R471" s="81"/>
      <c r="S471" s="81"/>
      <c r="T471" s="81"/>
      <c r="U471" s="81"/>
      <c r="V471" s="81"/>
      <c r="W471" s="81"/>
      <c r="X471" s="149"/>
      <c r="Y471" s="56"/>
      <c r="Z471" s="156">
        <v>257.89486</v>
      </c>
      <c r="AA471" s="139">
        <f t="shared" si="80"/>
        <v>100</v>
      </c>
    </row>
    <row r="472" spans="1:27" ht="32.25" outlineLevel="6" thickBot="1">
      <c r="A472" s="132" t="s">
        <v>230</v>
      </c>
      <c r="B472" s="20">
        <v>953</v>
      </c>
      <c r="C472" s="9" t="s">
        <v>19</v>
      </c>
      <c r="D472" s="9" t="s">
        <v>335</v>
      </c>
      <c r="E472" s="9" t="s">
        <v>5</v>
      </c>
      <c r="F472" s="9"/>
      <c r="G472" s="10">
        <f>G476+G473</f>
        <v>224.67009</v>
      </c>
      <c r="H472" s="80"/>
      <c r="I472" s="81"/>
      <c r="J472" s="81"/>
      <c r="K472" s="81"/>
      <c r="L472" s="81"/>
      <c r="M472" s="81"/>
      <c r="N472" s="81"/>
      <c r="O472" s="81"/>
      <c r="P472" s="81"/>
      <c r="Q472" s="81"/>
      <c r="R472" s="81"/>
      <c r="S472" s="81"/>
      <c r="T472" s="81"/>
      <c r="U472" s="81"/>
      <c r="V472" s="81"/>
      <c r="W472" s="81"/>
      <c r="X472" s="149"/>
      <c r="Y472" s="56"/>
      <c r="Z472" s="10">
        <f>Z476+Z473</f>
        <v>224.67009</v>
      </c>
      <c r="AA472" s="139">
        <f t="shared" si="80"/>
        <v>100</v>
      </c>
    </row>
    <row r="473" spans="1:27" ht="32.25" outlineLevel="6" thickBot="1">
      <c r="A473" s="122" t="s">
        <v>239</v>
      </c>
      <c r="B473" s="87">
        <v>953</v>
      </c>
      <c r="C473" s="88" t="s">
        <v>19</v>
      </c>
      <c r="D473" s="88" t="s">
        <v>345</v>
      </c>
      <c r="E473" s="88" t="s">
        <v>5</v>
      </c>
      <c r="F473" s="88"/>
      <c r="G473" s="154">
        <f>G474</f>
        <v>224.67009</v>
      </c>
      <c r="H473" s="26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44"/>
      <c r="X473" s="62">
        <v>3215.05065</v>
      </c>
      <c r="Y473" s="56">
        <f>X473/G466*100</f>
        <v>15.867361428927682</v>
      </c>
      <c r="Z473" s="154">
        <f>Z474</f>
        <v>224.67009</v>
      </c>
      <c r="AA473" s="139">
        <f t="shared" si="80"/>
        <v>100</v>
      </c>
    </row>
    <row r="474" spans="1:27" ht="19.5" outlineLevel="6" thickBot="1">
      <c r="A474" s="5" t="s">
        <v>121</v>
      </c>
      <c r="B474" s="21">
        <v>953</v>
      </c>
      <c r="C474" s="6" t="s">
        <v>19</v>
      </c>
      <c r="D474" s="6" t="s">
        <v>345</v>
      </c>
      <c r="E474" s="6" t="s">
        <v>120</v>
      </c>
      <c r="F474" s="6"/>
      <c r="G474" s="155">
        <f>G475</f>
        <v>224.67009</v>
      </c>
      <c r="H474" s="53"/>
      <c r="I474" s="44"/>
      <c r="J474" s="44"/>
      <c r="K474" s="44"/>
      <c r="L474" s="44"/>
      <c r="M474" s="44"/>
      <c r="N474" s="44"/>
      <c r="O474" s="44"/>
      <c r="P474" s="44"/>
      <c r="Q474" s="44"/>
      <c r="R474" s="44"/>
      <c r="S474" s="44"/>
      <c r="T474" s="44"/>
      <c r="U474" s="44"/>
      <c r="V474" s="44"/>
      <c r="W474" s="44"/>
      <c r="X474" s="72"/>
      <c r="Y474" s="56"/>
      <c r="Z474" s="155">
        <f>Z475</f>
        <v>224.67009</v>
      </c>
      <c r="AA474" s="139">
        <f t="shared" si="80"/>
        <v>100</v>
      </c>
    </row>
    <row r="475" spans="1:27" ht="19.5" outlineLevel="6" thickBot="1">
      <c r="A475" s="93" t="s">
        <v>87</v>
      </c>
      <c r="B475" s="89">
        <v>953</v>
      </c>
      <c r="C475" s="90" t="s">
        <v>19</v>
      </c>
      <c r="D475" s="90" t="s">
        <v>345</v>
      </c>
      <c r="E475" s="90" t="s">
        <v>88</v>
      </c>
      <c r="F475" s="90"/>
      <c r="G475" s="156">
        <v>224.67009</v>
      </c>
      <c r="H475" s="53"/>
      <c r="I475" s="44"/>
      <c r="J475" s="44"/>
      <c r="K475" s="44"/>
      <c r="L475" s="44"/>
      <c r="M475" s="44"/>
      <c r="N475" s="44"/>
      <c r="O475" s="44"/>
      <c r="P475" s="44"/>
      <c r="Q475" s="44"/>
      <c r="R475" s="44"/>
      <c r="S475" s="44"/>
      <c r="T475" s="44"/>
      <c r="U475" s="44"/>
      <c r="V475" s="44"/>
      <c r="W475" s="44"/>
      <c r="X475" s="72"/>
      <c r="Y475" s="56"/>
      <c r="Z475" s="156">
        <v>224.67009</v>
      </c>
      <c r="AA475" s="139">
        <f t="shared" si="80"/>
        <v>100</v>
      </c>
    </row>
    <row r="476" spans="1:27" ht="32.25" outlineLevel="6" thickBot="1">
      <c r="A476" s="122" t="s">
        <v>221</v>
      </c>
      <c r="B476" s="87">
        <v>953</v>
      </c>
      <c r="C476" s="88" t="s">
        <v>19</v>
      </c>
      <c r="D476" s="88" t="s">
        <v>346</v>
      </c>
      <c r="E476" s="88" t="s">
        <v>5</v>
      </c>
      <c r="F476" s="88"/>
      <c r="G476" s="16">
        <f>G477</f>
        <v>0</v>
      </c>
      <c r="H476" s="53"/>
      <c r="I476" s="44"/>
      <c r="J476" s="44"/>
      <c r="K476" s="44"/>
      <c r="L476" s="44"/>
      <c r="M476" s="44"/>
      <c r="N476" s="44"/>
      <c r="O476" s="44"/>
      <c r="P476" s="44"/>
      <c r="Q476" s="44"/>
      <c r="R476" s="44"/>
      <c r="S476" s="44"/>
      <c r="T476" s="44"/>
      <c r="U476" s="44"/>
      <c r="V476" s="44"/>
      <c r="W476" s="44"/>
      <c r="X476" s="72"/>
      <c r="Y476" s="56"/>
      <c r="Z476" s="16">
        <f>Z477</f>
        <v>0</v>
      </c>
      <c r="AA476" s="139">
        <v>0</v>
      </c>
    </row>
    <row r="477" spans="1:27" ht="19.5" outlineLevel="6" thickBot="1">
      <c r="A477" s="5" t="s">
        <v>121</v>
      </c>
      <c r="B477" s="21">
        <v>953</v>
      </c>
      <c r="C477" s="6" t="s">
        <v>19</v>
      </c>
      <c r="D477" s="6" t="s">
        <v>346</v>
      </c>
      <c r="E477" s="6" t="s">
        <v>120</v>
      </c>
      <c r="F477" s="6"/>
      <c r="G477" s="7">
        <f>G478</f>
        <v>0</v>
      </c>
      <c r="H477" s="53"/>
      <c r="I477" s="44"/>
      <c r="J477" s="44"/>
      <c r="K477" s="44"/>
      <c r="L477" s="44"/>
      <c r="M477" s="44"/>
      <c r="N477" s="44"/>
      <c r="O477" s="44"/>
      <c r="P477" s="44"/>
      <c r="Q477" s="44"/>
      <c r="R477" s="44"/>
      <c r="S477" s="44"/>
      <c r="T477" s="44"/>
      <c r="U477" s="44"/>
      <c r="V477" s="44"/>
      <c r="W477" s="44"/>
      <c r="X477" s="72"/>
      <c r="Y477" s="56"/>
      <c r="Z477" s="7">
        <f>Z478</f>
        <v>0</v>
      </c>
      <c r="AA477" s="139">
        <v>0</v>
      </c>
    </row>
    <row r="478" spans="1:27" ht="19.5" outlineLevel="6" thickBot="1">
      <c r="A478" s="93" t="s">
        <v>87</v>
      </c>
      <c r="B478" s="89">
        <v>953</v>
      </c>
      <c r="C478" s="90" t="s">
        <v>19</v>
      </c>
      <c r="D478" s="90" t="s">
        <v>346</v>
      </c>
      <c r="E478" s="90" t="s">
        <v>88</v>
      </c>
      <c r="F478" s="90"/>
      <c r="G478" s="95">
        <v>0</v>
      </c>
      <c r="H478" s="53"/>
      <c r="I478" s="44"/>
      <c r="J478" s="44"/>
      <c r="K478" s="44"/>
      <c r="L478" s="44"/>
      <c r="M478" s="44"/>
      <c r="N478" s="44"/>
      <c r="O478" s="44"/>
      <c r="P478" s="44"/>
      <c r="Q478" s="44"/>
      <c r="R478" s="44"/>
      <c r="S478" s="44"/>
      <c r="T478" s="44"/>
      <c r="U478" s="44"/>
      <c r="V478" s="44"/>
      <c r="W478" s="44"/>
      <c r="X478" s="72"/>
      <c r="Y478" s="56"/>
      <c r="Z478" s="95">
        <v>0</v>
      </c>
      <c r="AA478" s="139">
        <v>0</v>
      </c>
    </row>
    <row r="479" spans="1:27" ht="19.5" outlineLevel="6" thickBot="1">
      <c r="A479" s="121" t="s">
        <v>194</v>
      </c>
      <c r="B479" s="18">
        <v>953</v>
      </c>
      <c r="C479" s="39" t="s">
        <v>20</v>
      </c>
      <c r="D479" s="39" t="s">
        <v>250</v>
      </c>
      <c r="E479" s="39" t="s">
        <v>5</v>
      </c>
      <c r="F479" s="39"/>
      <c r="G479" s="157">
        <f>G480</f>
        <v>4139.4856</v>
      </c>
      <c r="H479" s="53"/>
      <c r="I479" s="44"/>
      <c r="J479" s="44"/>
      <c r="K479" s="44"/>
      <c r="L479" s="44"/>
      <c r="M479" s="44"/>
      <c r="N479" s="44"/>
      <c r="O479" s="44"/>
      <c r="P479" s="44"/>
      <c r="Q479" s="44"/>
      <c r="R479" s="44"/>
      <c r="S479" s="44"/>
      <c r="T479" s="44"/>
      <c r="U479" s="44"/>
      <c r="V479" s="44"/>
      <c r="W479" s="44"/>
      <c r="X479" s="72"/>
      <c r="Y479" s="56"/>
      <c r="Z479" s="157">
        <f>Z480</f>
        <v>4010.03875</v>
      </c>
      <c r="AA479" s="139">
        <f t="shared" si="80"/>
        <v>96.87287594381293</v>
      </c>
    </row>
    <row r="480" spans="1:27" ht="32.25" outlineLevel="6" thickBot="1">
      <c r="A480" s="8" t="s">
        <v>400</v>
      </c>
      <c r="B480" s="19">
        <v>953</v>
      </c>
      <c r="C480" s="9" t="s">
        <v>20</v>
      </c>
      <c r="D480" s="9" t="s">
        <v>330</v>
      </c>
      <c r="E480" s="9" t="s">
        <v>5</v>
      </c>
      <c r="F480" s="9"/>
      <c r="G480" s="152">
        <f>G481+G490</f>
        <v>4139.4856</v>
      </c>
      <c r="H480" s="53"/>
      <c r="I480" s="44"/>
      <c r="J480" s="44"/>
      <c r="K480" s="44"/>
      <c r="L480" s="44"/>
      <c r="M480" s="44"/>
      <c r="N480" s="44"/>
      <c r="O480" s="44"/>
      <c r="P480" s="44"/>
      <c r="Q480" s="44"/>
      <c r="R480" s="44"/>
      <c r="S480" s="44"/>
      <c r="T480" s="44"/>
      <c r="U480" s="44"/>
      <c r="V480" s="44"/>
      <c r="W480" s="44"/>
      <c r="X480" s="72"/>
      <c r="Y480" s="56"/>
      <c r="Z480" s="152">
        <f>Z481+Z490</f>
        <v>4010.03875</v>
      </c>
      <c r="AA480" s="139">
        <f t="shared" si="80"/>
        <v>96.87287594381293</v>
      </c>
    </row>
    <row r="481" spans="1:27" ht="19.5" outlineLevel="6" thickBot="1">
      <c r="A481" s="99" t="s">
        <v>135</v>
      </c>
      <c r="B481" s="129">
        <v>953</v>
      </c>
      <c r="C481" s="88" t="s">
        <v>20</v>
      </c>
      <c r="D481" s="88" t="s">
        <v>338</v>
      </c>
      <c r="E481" s="88" t="s">
        <v>5</v>
      </c>
      <c r="F481" s="88"/>
      <c r="G481" s="154">
        <f>G482+G485</f>
        <v>3770.6356</v>
      </c>
      <c r="H481" s="53"/>
      <c r="I481" s="44"/>
      <c r="J481" s="44"/>
      <c r="K481" s="44"/>
      <c r="L481" s="44"/>
      <c r="M481" s="44"/>
      <c r="N481" s="44"/>
      <c r="O481" s="44"/>
      <c r="P481" s="44"/>
      <c r="Q481" s="44"/>
      <c r="R481" s="44"/>
      <c r="S481" s="44"/>
      <c r="T481" s="44"/>
      <c r="U481" s="44"/>
      <c r="V481" s="44"/>
      <c r="W481" s="44"/>
      <c r="X481" s="72"/>
      <c r="Y481" s="56"/>
      <c r="Z481" s="154">
        <f>Z482+Z485</f>
        <v>3770.6356</v>
      </c>
      <c r="AA481" s="139">
        <f t="shared" si="80"/>
        <v>100</v>
      </c>
    </row>
    <row r="482" spans="1:27" ht="48" outlineLevel="6" thickBot="1">
      <c r="A482" s="99" t="s">
        <v>195</v>
      </c>
      <c r="B482" s="129">
        <v>953</v>
      </c>
      <c r="C482" s="88" t="s">
        <v>20</v>
      </c>
      <c r="D482" s="88" t="s">
        <v>348</v>
      </c>
      <c r="E482" s="88" t="s">
        <v>5</v>
      </c>
      <c r="F482" s="88"/>
      <c r="G482" s="154">
        <f>G483</f>
        <v>695.4856</v>
      </c>
      <c r="H482" s="32">
        <f aca="true" t="shared" si="81" ref="H482:X482">H483</f>
        <v>0</v>
      </c>
      <c r="I482" s="32">
        <f t="shared" si="81"/>
        <v>0</v>
      </c>
      <c r="J482" s="32">
        <f t="shared" si="81"/>
        <v>0</v>
      </c>
      <c r="K482" s="32">
        <f t="shared" si="81"/>
        <v>0</v>
      </c>
      <c r="L482" s="32">
        <f t="shared" si="81"/>
        <v>0</v>
      </c>
      <c r="M482" s="32">
        <f t="shared" si="81"/>
        <v>0</v>
      </c>
      <c r="N482" s="32">
        <f t="shared" si="81"/>
        <v>0</v>
      </c>
      <c r="O482" s="32">
        <f t="shared" si="81"/>
        <v>0</v>
      </c>
      <c r="P482" s="32">
        <f t="shared" si="81"/>
        <v>0</v>
      </c>
      <c r="Q482" s="32">
        <f t="shared" si="81"/>
        <v>0</v>
      </c>
      <c r="R482" s="32">
        <f t="shared" si="81"/>
        <v>0</v>
      </c>
      <c r="S482" s="32">
        <f t="shared" si="81"/>
        <v>0</v>
      </c>
      <c r="T482" s="32">
        <f t="shared" si="81"/>
        <v>0</v>
      </c>
      <c r="U482" s="32">
        <f t="shared" si="81"/>
        <v>0</v>
      </c>
      <c r="V482" s="32">
        <f t="shared" si="81"/>
        <v>0</v>
      </c>
      <c r="W482" s="32">
        <f t="shared" si="81"/>
        <v>0</v>
      </c>
      <c r="X482" s="64">
        <f t="shared" si="81"/>
        <v>82757.514</v>
      </c>
      <c r="Y482" s="56">
        <f>X482/G479*100</f>
        <v>1999.222173885567</v>
      </c>
      <c r="Z482" s="154">
        <f>Z483</f>
        <v>695.4856</v>
      </c>
      <c r="AA482" s="139">
        <f t="shared" si="80"/>
        <v>100</v>
      </c>
    </row>
    <row r="483" spans="1:27" ht="21.75" customHeight="1" outlineLevel="6" thickBot="1">
      <c r="A483" s="5" t="s">
        <v>121</v>
      </c>
      <c r="B483" s="21">
        <v>953</v>
      </c>
      <c r="C483" s="6" t="s">
        <v>20</v>
      </c>
      <c r="D483" s="6" t="s">
        <v>348</v>
      </c>
      <c r="E483" s="6" t="s">
        <v>120</v>
      </c>
      <c r="F483" s="6"/>
      <c r="G483" s="155">
        <f>G484</f>
        <v>695.4856</v>
      </c>
      <c r="H483" s="26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44"/>
      <c r="X483" s="62">
        <v>82757.514</v>
      </c>
      <c r="Y483" s="56">
        <f>X483/G480*100</f>
        <v>1999.222173885567</v>
      </c>
      <c r="Z483" s="155">
        <f>Z484</f>
        <v>695.4856</v>
      </c>
      <c r="AA483" s="139">
        <f t="shared" si="80"/>
        <v>100</v>
      </c>
    </row>
    <row r="484" spans="1:27" ht="48" outlineLevel="6" thickBot="1">
      <c r="A484" s="93" t="s">
        <v>209</v>
      </c>
      <c r="B484" s="131">
        <v>953</v>
      </c>
      <c r="C484" s="90" t="s">
        <v>20</v>
      </c>
      <c r="D484" s="90" t="s">
        <v>348</v>
      </c>
      <c r="E484" s="90" t="s">
        <v>89</v>
      </c>
      <c r="F484" s="90"/>
      <c r="G484" s="156">
        <v>695.4856</v>
      </c>
      <c r="H484" s="53"/>
      <c r="I484" s="44"/>
      <c r="J484" s="44"/>
      <c r="K484" s="44"/>
      <c r="L484" s="44"/>
      <c r="M484" s="44"/>
      <c r="N484" s="44"/>
      <c r="O484" s="44"/>
      <c r="P484" s="44"/>
      <c r="Q484" s="44"/>
      <c r="R484" s="44"/>
      <c r="S484" s="44"/>
      <c r="T484" s="44"/>
      <c r="U484" s="44"/>
      <c r="V484" s="44"/>
      <c r="W484" s="44"/>
      <c r="X484" s="72"/>
      <c r="Y484" s="56"/>
      <c r="Z484" s="156">
        <v>695.4856</v>
      </c>
      <c r="AA484" s="139">
        <f t="shared" si="80"/>
        <v>100</v>
      </c>
    </row>
    <row r="485" spans="1:27" ht="19.5" outlineLevel="6" thickBot="1">
      <c r="A485" s="111" t="s">
        <v>196</v>
      </c>
      <c r="B485" s="87">
        <v>953</v>
      </c>
      <c r="C485" s="104" t="s">
        <v>20</v>
      </c>
      <c r="D485" s="104" t="s">
        <v>349</v>
      </c>
      <c r="E485" s="104" t="s">
        <v>5</v>
      </c>
      <c r="F485" s="104"/>
      <c r="G485" s="158">
        <f>G486+G489</f>
        <v>3075.15</v>
      </c>
      <c r="H485" s="53"/>
      <c r="I485" s="44"/>
      <c r="J485" s="44"/>
      <c r="K485" s="44"/>
      <c r="L485" s="44"/>
      <c r="M485" s="44"/>
      <c r="N485" s="44"/>
      <c r="O485" s="44"/>
      <c r="P485" s="44"/>
      <c r="Q485" s="44"/>
      <c r="R485" s="44"/>
      <c r="S485" s="44"/>
      <c r="T485" s="44"/>
      <c r="U485" s="44"/>
      <c r="V485" s="44"/>
      <c r="W485" s="44"/>
      <c r="X485" s="72"/>
      <c r="Y485" s="56"/>
      <c r="Z485" s="158">
        <f>Z486+Z489</f>
        <v>3075.15</v>
      </c>
      <c r="AA485" s="139">
        <f t="shared" si="80"/>
        <v>100</v>
      </c>
    </row>
    <row r="486" spans="1:27" ht="32.25" outlineLevel="6" thickBot="1">
      <c r="A486" s="5" t="s">
        <v>100</v>
      </c>
      <c r="B486" s="21">
        <v>953</v>
      </c>
      <c r="C486" s="6" t="s">
        <v>20</v>
      </c>
      <c r="D486" s="6" t="s">
        <v>349</v>
      </c>
      <c r="E486" s="6" t="s">
        <v>95</v>
      </c>
      <c r="F486" s="6"/>
      <c r="G486" s="155">
        <f>G487</f>
        <v>0</v>
      </c>
      <c r="H486" s="53"/>
      <c r="I486" s="44"/>
      <c r="J486" s="44"/>
      <c r="K486" s="44"/>
      <c r="L486" s="44"/>
      <c r="M486" s="44"/>
      <c r="N486" s="44"/>
      <c r="O486" s="44"/>
      <c r="P486" s="44"/>
      <c r="Q486" s="44"/>
      <c r="R486" s="44"/>
      <c r="S486" s="44"/>
      <c r="T486" s="44"/>
      <c r="U486" s="44"/>
      <c r="V486" s="44"/>
      <c r="W486" s="44"/>
      <c r="X486" s="72"/>
      <c r="Y486" s="56"/>
      <c r="Z486" s="155">
        <f>Z487</f>
        <v>0</v>
      </c>
      <c r="AA486" s="139">
        <v>0</v>
      </c>
    </row>
    <row r="487" spans="1:27" ht="32.25" outlineLevel="6" thickBot="1">
      <c r="A487" s="85" t="s">
        <v>101</v>
      </c>
      <c r="B487" s="89">
        <v>953</v>
      </c>
      <c r="C487" s="90" t="s">
        <v>20</v>
      </c>
      <c r="D487" s="90" t="s">
        <v>349</v>
      </c>
      <c r="E487" s="90" t="s">
        <v>96</v>
      </c>
      <c r="F487" s="90"/>
      <c r="G487" s="156">
        <v>0</v>
      </c>
      <c r="H487" s="53"/>
      <c r="I487" s="44"/>
      <c r="J487" s="44"/>
      <c r="K487" s="44"/>
      <c r="L487" s="44"/>
      <c r="M487" s="44"/>
      <c r="N487" s="44"/>
      <c r="O487" s="44"/>
      <c r="P487" s="44"/>
      <c r="Q487" s="44"/>
      <c r="R487" s="44"/>
      <c r="S487" s="44"/>
      <c r="T487" s="44"/>
      <c r="U487" s="44"/>
      <c r="V487" s="44"/>
      <c r="W487" s="44"/>
      <c r="X487" s="72"/>
      <c r="Y487" s="56"/>
      <c r="Z487" s="156">
        <v>0</v>
      </c>
      <c r="AA487" s="139">
        <v>0</v>
      </c>
    </row>
    <row r="488" spans="1:27" ht="19.5" outlineLevel="6" thickBot="1">
      <c r="A488" s="5" t="s">
        <v>121</v>
      </c>
      <c r="B488" s="21">
        <v>953</v>
      </c>
      <c r="C488" s="6" t="s">
        <v>20</v>
      </c>
      <c r="D488" s="6" t="s">
        <v>349</v>
      </c>
      <c r="E488" s="6" t="s">
        <v>120</v>
      </c>
      <c r="F488" s="6"/>
      <c r="G488" s="155">
        <f>G489</f>
        <v>3075.15</v>
      </c>
      <c r="H488" s="53"/>
      <c r="I488" s="44"/>
      <c r="J488" s="44"/>
      <c r="K488" s="44"/>
      <c r="L488" s="44"/>
      <c r="M488" s="44"/>
      <c r="N488" s="44"/>
      <c r="O488" s="44"/>
      <c r="P488" s="44"/>
      <c r="Q488" s="44"/>
      <c r="R488" s="44"/>
      <c r="S488" s="44"/>
      <c r="T488" s="44"/>
      <c r="U488" s="44"/>
      <c r="V488" s="44"/>
      <c r="W488" s="44"/>
      <c r="X488" s="72"/>
      <c r="Y488" s="56"/>
      <c r="Z488" s="155">
        <f>Z489</f>
        <v>3075.15</v>
      </c>
      <c r="AA488" s="139">
        <f t="shared" si="80"/>
        <v>100</v>
      </c>
    </row>
    <row r="489" spans="1:27" ht="48" outlineLevel="6" thickBot="1">
      <c r="A489" s="96" t="s">
        <v>209</v>
      </c>
      <c r="B489" s="89">
        <v>953</v>
      </c>
      <c r="C489" s="90" t="s">
        <v>20</v>
      </c>
      <c r="D489" s="90" t="s">
        <v>349</v>
      </c>
      <c r="E489" s="90" t="s">
        <v>89</v>
      </c>
      <c r="F489" s="90"/>
      <c r="G489" s="156">
        <v>3075.15</v>
      </c>
      <c r="H489" s="53"/>
      <c r="I489" s="44"/>
      <c r="J489" s="44"/>
      <c r="K489" s="44"/>
      <c r="L489" s="44"/>
      <c r="M489" s="44"/>
      <c r="N489" s="44"/>
      <c r="O489" s="44"/>
      <c r="P489" s="44"/>
      <c r="Q489" s="44"/>
      <c r="R489" s="44"/>
      <c r="S489" s="44"/>
      <c r="T489" s="44"/>
      <c r="U489" s="44"/>
      <c r="V489" s="44"/>
      <c r="W489" s="44"/>
      <c r="X489" s="72"/>
      <c r="Y489" s="56"/>
      <c r="Z489" s="156">
        <v>3075.15</v>
      </c>
      <c r="AA489" s="139">
        <f t="shared" si="80"/>
        <v>100</v>
      </c>
    </row>
    <row r="490" spans="1:27" ht="32.25" outlineLevel="6" thickBot="1">
      <c r="A490" s="147" t="s">
        <v>197</v>
      </c>
      <c r="B490" s="87">
        <v>953</v>
      </c>
      <c r="C490" s="88" t="s">
        <v>20</v>
      </c>
      <c r="D490" s="88" t="s">
        <v>350</v>
      </c>
      <c r="E490" s="88" t="s">
        <v>5</v>
      </c>
      <c r="F490" s="88"/>
      <c r="G490" s="154">
        <f>G491</f>
        <v>368.85</v>
      </c>
      <c r="H490" s="53"/>
      <c r="I490" s="44"/>
      <c r="J490" s="44"/>
      <c r="K490" s="44"/>
      <c r="L490" s="44"/>
      <c r="M490" s="44"/>
      <c r="N490" s="44"/>
      <c r="O490" s="44"/>
      <c r="P490" s="44"/>
      <c r="Q490" s="44"/>
      <c r="R490" s="44"/>
      <c r="S490" s="44"/>
      <c r="T490" s="44"/>
      <c r="U490" s="44"/>
      <c r="V490" s="44"/>
      <c r="W490" s="44"/>
      <c r="X490" s="72"/>
      <c r="Y490" s="56"/>
      <c r="Z490" s="154">
        <f>Z491</f>
        <v>239.40315</v>
      </c>
      <c r="AA490" s="139">
        <f t="shared" si="80"/>
        <v>64.90528670191135</v>
      </c>
    </row>
    <row r="491" spans="1:27" ht="32.25" outlineLevel="6" thickBot="1">
      <c r="A491" s="5" t="s">
        <v>125</v>
      </c>
      <c r="B491" s="21">
        <v>953</v>
      </c>
      <c r="C491" s="6" t="s">
        <v>20</v>
      </c>
      <c r="D491" s="6" t="s">
        <v>351</v>
      </c>
      <c r="E491" s="6" t="s">
        <v>123</v>
      </c>
      <c r="F491" s="6"/>
      <c r="G491" s="155">
        <f>G492</f>
        <v>368.85</v>
      </c>
      <c r="H491" s="53"/>
      <c r="I491" s="44"/>
      <c r="J491" s="44"/>
      <c r="K491" s="44"/>
      <c r="L491" s="44"/>
      <c r="M491" s="44"/>
      <c r="N491" s="44"/>
      <c r="O491" s="44"/>
      <c r="P491" s="44"/>
      <c r="Q491" s="44"/>
      <c r="R491" s="44"/>
      <c r="S491" s="44"/>
      <c r="T491" s="44"/>
      <c r="U491" s="44"/>
      <c r="V491" s="44"/>
      <c r="W491" s="44"/>
      <c r="X491" s="72"/>
      <c r="Y491" s="56"/>
      <c r="Z491" s="155">
        <f>Z492</f>
        <v>239.40315</v>
      </c>
      <c r="AA491" s="139">
        <f t="shared" si="80"/>
        <v>64.90528670191135</v>
      </c>
    </row>
    <row r="492" spans="1:27" ht="32.25" outlineLevel="6" thickBot="1">
      <c r="A492" s="85" t="s">
        <v>126</v>
      </c>
      <c r="B492" s="89">
        <v>953</v>
      </c>
      <c r="C492" s="90" t="s">
        <v>20</v>
      </c>
      <c r="D492" s="90" t="s">
        <v>351</v>
      </c>
      <c r="E492" s="90" t="s">
        <v>124</v>
      </c>
      <c r="F492" s="90"/>
      <c r="G492" s="156">
        <v>368.85</v>
      </c>
      <c r="H492" s="53"/>
      <c r="I492" s="44"/>
      <c r="J492" s="44"/>
      <c r="K492" s="44"/>
      <c r="L492" s="44"/>
      <c r="M492" s="44"/>
      <c r="N492" s="44"/>
      <c r="O492" s="44"/>
      <c r="P492" s="44"/>
      <c r="Q492" s="44"/>
      <c r="R492" s="44"/>
      <c r="S492" s="44"/>
      <c r="T492" s="44"/>
      <c r="U492" s="44"/>
      <c r="V492" s="44"/>
      <c r="W492" s="44"/>
      <c r="X492" s="72"/>
      <c r="Y492" s="56"/>
      <c r="Z492" s="156">
        <v>239.40315</v>
      </c>
      <c r="AA492" s="139">
        <f t="shared" si="80"/>
        <v>64.90528670191135</v>
      </c>
    </row>
    <row r="493" spans="1:27" ht="19.5" outlineLevel="6" thickBot="1">
      <c r="A493" s="121" t="s">
        <v>34</v>
      </c>
      <c r="B493" s="18">
        <v>953</v>
      </c>
      <c r="C493" s="39" t="s">
        <v>13</v>
      </c>
      <c r="D493" s="39" t="s">
        <v>250</v>
      </c>
      <c r="E493" s="39" t="s">
        <v>5</v>
      </c>
      <c r="F493" s="39"/>
      <c r="G493" s="157">
        <f>G498+G494</f>
        <v>14176.012870000002</v>
      </c>
      <c r="H493" s="53"/>
      <c r="I493" s="44"/>
      <c r="J493" s="44"/>
      <c r="K493" s="44"/>
      <c r="L493" s="44"/>
      <c r="M493" s="44"/>
      <c r="N493" s="44"/>
      <c r="O493" s="44"/>
      <c r="P493" s="44"/>
      <c r="Q493" s="44"/>
      <c r="R493" s="44"/>
      <c r="S493" s="44"/>
      <c r="T493" s="44"/>
      <c r="U493" s="44"/>
      <c r="V493" s="44"/>
      <c r="W493" s="44"/>
      <c r="X493" s="72"/>
      <c r="Y493" s="56"/>
      <c r="Z493" s="157">
        <f>Z498+Z494</f>
        <v>13410.325789999999</v>
      </c>
      <c r="AA493" s="139">
        <f t="shared" si="80"/>
        <v>94.598713425124</v>
      </c>
    </row>
    <row r="494" spans="1:27" ht="32.25" outlineLevel="6" thickBot="1">
      <c r="A494" s="109" t="s">
        <v>136</v>
      </c>
      <c r="B494" s="19">
        <v>953</v>
      </c>
      <c r="C494" s="9" t="s">
        <v>13</v>
      </c>
      <c r="D494" s="9" t="s">
        <v>251</v>
      </c>
      <c r="E494" s="9" t="s">
        <v>5</v>
      </c>
      <c r="F494" s="39"/>
      <c r="G494" s="152">
        <f>G495</f>
        <v>65.0154</v>
      </c>
      <c r="H494" s="53"/>
      <c r="I494" s="44"/>
      <c r="J494" s="44"/>
      <c r="K494" s="44"/>
      <c r="L494" s="44"/>
      <c r="M494" s="44"/>
      <c r="N494" s="44"/>
      <c r="O494" s="44"/>
      <c r="P494" s="44"/>
      <c r="Q494" s="44"/>
      <c r="R494" s="44"/>
      <c r="S494" s="44"/>
      <c r="T494" s="44"/>
      <c r="U494" s="44"/>
      <c r="V494" s="44"/>
      <c r="W494" s="44"/>
      <c r="X494" s="72"/>
      <c r="Y494" s="56"/>
      <c r="Z494" s="152">
        <f>Z495</f>
        <v>65.0154</v>
      </c>
      <c r="AA494" s="139">
        <f t="shared" si="80"/>
        <v>100</v>
      </c>
    </row>
    <row r="495" spans="1:27" ht="32.25" outlineLevel="6" thickBot="1">
      <c r="A495" s="109" t="s">
        <v>137</v>
      </c>
      <c r="B495" s="19">
        <v>953</v>
      </c>
      <c r="C495" s="11" t="s">
        <v>13</v>
      </c>
      <c r="D495" s="11" t="s">
        <v>252</v>
      </c>
      <c r="E495" s="11" t="s">
        <v>5</v>
      </c>
      <c r="F495" s="39"/>
      <c r="G495" s="152">
        <f>G496</f>
        <v>65.0154</v>
      </c>
      <c r="H495" s="53"/>
      <c r="I495" s="44"/>
      <c r="J495" s="44"/>
      <c r="K495" s="44"/>
      <c r="L495" s="44"/>
      <c r="M495" s="44"/>
      <c r="N495" s="44"/>
      <c r="O495" s="44"/>
      <c r="P495" s="44"/>
      <c r="Q495" s="44"/>
      <c r="R495" s="44"/>
      <c r="S495" s="44"/>
      <c r="T495" s="44"/>
      <c r="U495" s="44"/>
      <c r="V495" s="44"/>
      <c r="W495" s="44"/>
      <c r="X495" s="72"/>
      <c r="Y495" s="56"/>
      <c r="Z495" s="152">
        <f>Z496</f>
        <v>65.0154</v>
      </c>
      <c r="AA495" s="139">
        <f t="shared" si="80"/>
        <v>100</v>
      </c>
    </row>
    <row r="496" spans="1:27" ht="19.5" outlineLevel="6" thickBot="1">
      <c r="A496" s="91" t="s">
        <v>141</v>
      </c>
      <c r="B496" s="87">
        <v>953</v>
      </c>
      <c r="C496" s="88" t="s">
        <v>13</v>
      </c>
      <c r="D496" s="88" t="s">
        <v>256</v>
      </c>
      <c r="E496" s="88" t="s">
        <v>5</v>
      </c>
      <c r="F496" s="88"/>
      <c r="G496" s="142">
        <f>G497</f>
        <v>65.0154</v>
      </c>
      <c r="H496" s="53"/>
      <c r="I496" s="44"/>
      <c r="J496" s="44"/>
      <c r="K496" s="44"/>
      <c r="L496" s="44"/>
      <c r="M496" s="44"/>
      <c r="N496" s="44"/>
      <c r="O496" s="44"/>
      <c r="P496" s="44"/>
      <c r="Q496" s="44"/>
      <c r="R496" s="44"/>
      <c r="S496" s="44"/>
      <c r="T496" s="44"/>
      <c r="U496" s="44"/>
      <c r="V496" s="44"/>
      <c r="W496" s="44"/>
      <c r="X496" s="72"/>
      <c r="Y496" s="56"/>
      <c r="Z496" s="142">
        <f>Z497</f>
        <v>65.0154</v>
      </c>
      <c r="AA496" s="139">
        <f t="shared" si="80"/>
        <v>100</v>
      </c>
    </row>
    <row r="497" spans="1:27" ht="19.5" outlineLevel="6" thickBot="1">
      <c r="A497" s="5" t="s">
        <v>361</v>
      </c>
      <c r="B497" s="21">
        <v>953</v>
      </c>
      <c r="C497" s="6" t="s">
        <v>13</v>
      </c>
      <c r="D497" s="6" t="s">
        <v>256</v>
      </c>
      <c r="E497" s="6" t="s">
        <v>360</v>
      </c>
      <c r="F497" s="6"/>
      <c r="G497" s="146">
        <v>65.0154</v>
      </c>
      <c r="H497" s="53"/>
      <c r="I497" s="44"/>
      <c r="J497" s="44"/>
      <c r="K497" s="44"/>
      <c r="L497" s="44"/>
      <c r="M497" s="44"/>
      <c r="N497" s="44"/>
      <c r="O497" s="44"/>
      <c r="P497" s="44"/>
      <c r="Q497" s="44"/>
      <c r="R497" s="44"/>
      <c r="S497" s="44"/>
      <c r="T497" s="44"/>
      <c r="U497" s="44"/>
      <c r="V497" s="44"/>
      <c r="W497" s="44"/>
      <c r="X497" s="72"/>
      <c r="Y497" s="56"/>
      <c r="Z497" s="146">
        <v>65.0154</v>
      </c>
      <c r="AA497" s="139">
        <f t="shared" si="80"/>
        <v>100</v>
      </c>
    </row>
    <row r="498" spans="1:27" ht="32.25" outlineLevel="6" thickBot="1">
      <c r="A498" s="77" t="s">
        <v>400</v>
      </c>
      <c r="B498" s="19">
        <v>953</v>
      </c>
      <c r="C498" s="11" t="s">
        <v>13</v>
      </c>
      <c r="D498" s="11" t="s">
        <v>330</v>
      </c>
      <c r="E498" s="11" t="s">
        <v>5</v>
      </c>
      <c r="F498" s="11"/>
      <c r="G498" s="153">
        <f>G499</f>
        <v>14110.997470000002</v>
      </c>
      <c r="H498" s="53"/>
      <c r="I498" s="44"/>
      <c r="J498" s="44"/>
      <c r="K498" s="44"/>
      <c r="L498" s="44"/>
      <c r="M498" s="44"/>
      <c r="N498" s="44"/>
      <c r="O498" s="44"/>
      <c r="P498" s="44"/>
      <c r="Q498" s="44"/>
      <c r="R498" s="44"/>
      <c r="S498" s="44"/>
      <c r="T498" s="44"/>
      <c r="U498" s="44"/>
      <c r="V498" s="44"/>
      <c r="W498" s="44"/>
      <c r="X498" s="72"/>
      <c r="Y498" s="56"/>
      <c r="Z498" s="153">
        <f>Z499</f>
        <v>13345.310389999999</v>
      </c>
      <c r="AA498" s="139">
        <f t="shared" si="80"/>
        <v>94.5738273879798</v>
      </c>
    </row>
    <row r="499" spans="1:27" ht="32.25" outlineLevel="6" thickBot="1">
      <c r="A499" s="77" t="s">
        <v>197</v>
      </c>
      <c r="B499" s="19">
        <v>953</v>
      </c>
      <c r="C499" s="11" t="s">
        <v>13</v>
      </c>
      <c r="D499" s="11" t="s">
        <v>352</v>
      </c>
      <c r="E499" s="11" t="s">
        <v>5</v>
      </c>
      <c r="F499" s="11"/>
      <c r="G499" s="153">
        <f>G500</f>
        <v>14110.997470000002</v>
      </c>
      <c r="H499" s="53"/>
      <c r="I499" s="44"/>
      <c r="J499" s="44"/>
      <c r="K499" s="44"/>
      <c r="L499" s="44"/>
      <c r="M499" s="44"/>
      <c r="N499" s="44"/>
      <c r="O499" s="44"/>
      <c r="P499" s="44"/>
      <c r="Q499" s="44"/>
      <c r="R499" s="44"/>
      <c r="S499" s="44"/>
      <c r="T499" s="44"/>
      <c r="U499" s="44"/>
      <c r="V499" s="44"/>
      <c r="W499" s="44"/>
      <c r="X499" s="72"/>
      <c r="Y499" s="56"/>
      <c r="Z499" s="153">
        <f>Z500</f>
        <v>13345.310389999999</v>
      </c>
      <c r="AA499" s="139">
        <f t="shared" si="80"/>
        <v>94.5738273879798</v>
      </c>
    </row>
    <row r="500" spans="1:27" ht="32.25" outlineLevel="6" thickBot="1">
      <c r="A500" s="91" t="s">
        <v>142</v>
      </c>
      <c r="B500" s="87">
        <v>953</v>
      </c>
      <c r="C500" s="88" t="s">
        <v>13</v>
      </c>
      <c r="D500" s="88" t="s">
        <v>353</v>
      </c>
      <c r="E500" s="88" t="s">
        <v>5</v>
      </c>
      <c r="F500" s="88"/>
      <c r="G500" s="154">
        <f>G501+G505+G507</f>
        <v>14110.997470000002</v>
      </c>
      <c r="H500" s="53"/>
      <c r="I500" s="44"/>
      <c r="J500" s="44"/>
      <c r="K500" s="44"/>
      <c r="L500" s="44"/>
      <c r="M500" s="44"/>
      <c r="N500" s="44"/>
      <c r="O500" s="44"/>
      <c r="P500" s="44"/>
      <c r="Q500" s="44"/>
      <c r="R500" s="44"/>
      <c r="S500" s="44"/>
      <c r="T500" s="44"/>
      <c r="U500" s="44"/>
      <c r="V500" s="44"/>
      <c r="W500" s="44"/>
      <c r="X500" s="72"/>
      <c r="Y500" s="56"/>
      <c r="Z500" s="154">
        <f>Z501+Z505+Z507</f>
        <v>13345.310389999999</v>
      </c>
      <c r="AA500" s="139">
        <f t="shared" si="80"/>
        <v>94.5738273879798</v>
      </c>
    </row>
    <row r="501" spans="1:27" ht="19.5" outlineLevel="6" thickBot="1">
      <c r="A501" s="5" t="s">
        <v>112</v>
      </c>
      <c r="B501" s="21">
        <v>953</v>
      </c>
      <c r="C501" s="6" t="s">
        <v>13</v>
      </c>
      <c r="D501" s="6" t="s">
        <v>353</v>
      </c>
      <c r="E501" s="6" t="s">
        <v>111</v>
      </c>
      <c r="F501" s="6"/>
      <c r="G501" s="155">
        <f>G502+G503+G504</f>
        <v>11717.937960000001</v>
      </c>
      <c r="H501" s="53"/>
      <c r="I501" s="44"/>
      <c r="J501" s="44"/>
      <c r="K501" s="44"/>
      <c r="L501" s="44"/>
      <c r="M501" s="44"/>
      <c r="N501" s="44"/>
      <c r="O501" s="44"/>
      <c r="P501" s="44"/>
      <c r="Q501" s="44"/>
      <c r="R501" s="44"/>
      <c r="S501" s="44"/>
      <c r="T501" s="44"/>
      <c r="U501" s="44"/>
      <c r="V501" s="44"/>
      <c r="W501" s="44"/>
      <c r="X501" s="72"/>
      <c r="Y501" s="56"/>
      <c r="Z501" s="155">
        <f>Z502+Z503+Z504</f>
        <v>11344.772299999999</v>
      </c>
      <c r="AA501" s="139">
        <f t="shared" si="80"/>
        <v>96.81543236298205</v>
      </c>
    </row>
    <row r="502" spans="1:27" ht="19.5" outlineLevel="6" thickBot="1">
      <c r="A502" s="85" t="s">
        <v>246</v>
      </c>
      <c r="B502" s="89">
        <v>953</v>
      </c>
      <c r="C502" s="90" t="s">
        <v>13</v>
      </c>
      <c r="D502" s="90" t="s">
        <v>353</v>
      </c>
      <c r="E502" s="90" t="s">
        <v>113</v>
      </c>
      <c r="F502" s="90"/>
      <c r="G502" s="156">
        <v>8729.43294</v>
      </c>
      <c r="H502" s="53"/>
      <c r="I502" s="44"/>
      <c r="J502" s="44"/>
      <c r="K502" s="44"/>
      <c r="L502" s="44"/>
      <c r="M502" s="44"/>
      <c r="N502" s="44"/>
      <c r="O502" s="44"/>
      <c r="P502" s="44"/>
      <c r="Q502" s="44"/>
      <c r="R502" s="44"/>
      <c r="S502" s="44"/>
      <c r="T502" s="44"/>
      <c r="U502" s="44"/>
      <c r="V502" s="44"/>
      <c r="W502" s="44"/>
      <c r="X502" s="72"/>
      <c r="Y502" s="56"/>
      <c r="Z502" s="141">
        <v>8646.01962</v>
      </c>
      <c r="AA502" s="139">
        <f t="shared" si="80"/>
        <v>99.04445889471486</v>
      </c>
    </row>
    <row r="503" spans="1:27" ht="32.25" outlineLevel="6" thickBot="1">
      <c r="A503" s="85" t="s">
        <v>248</v>
      </c>
      <c r="B503" s="89">
        <v>953</v>
      </c>
      <c r="C503" s="90" t="s">
        <v>13</v>
      </c>
      <c r="D503" s="90" t="s">
        <v>353</v>
      </c>
      <c r="E503" s="90" t="s">
        <v>114</v>
      </c>
      <c r="F503" s="90"/>
      <c r="G503" s="156">
        <v>0</v>
      </c>
      <c r="H503" s="53"/>
      <c r="I503" s="44"/>
      <c r="J503" s="44"/>
      <c r="K503" s="44"/>
      <c r="L503" s="44"/>
      <c r="M503" s="44"/>
      <c r="N503" s="44"/>
      <c r="O503" s="44"/>
      <c r="P503" s="44"/>
      <c r="Q503" s="44"/>
      <c r="R503" s="44"/>
      <c r="S503" s="44"/>
      <c r="T503" s="44"/>
      <c r="U503" s="44"/>
      <c r="V503" s="44"/>
      <c r="W503" s="44"/>
      <c r="X503" s="72"/>
      <c r="Y503" s="56"/>
      <c r="Z503" s="141">
        <v>0</v>
      </c>
      <c r="AA503" s="139">
        <v>0</v>
      </c>
    </row>
    <row r="504" spans="1:27" ht="48" outlineLevel="6" thickBot="1">
      <c r="A504" s="85" t="s">
        <v>244</v>
      </c>
      <c r="B504" s="89">
        <v>953</v>
      </c>
      <c r="C504" s="90" t="s">
        <v>13</v>
      </c>
      <c r="D504" s="90" t="s">
        <v>353</v>
      </c>
      <c r="E504" s="90" t="s">
        <v>245</v>
      </c>
      <c r="F504" s="90"/>
      <c r="G504" s="156">
        <v>2988.50502</v>
      </c>
      <c r="H504" s="53"/>
      <c r="I504" s="44"/>
      <c r="J504" s="44"/>
      <c r="K504" s="44"/>
      <c r="L504" s="44"/>
      <c r="M504" s="44"/>
      <c r="N504" s="44"/>
      <c r="O504" s="44"/>
      <c r="P504" s="44"/>
      <c r="Q504" s="44"/>
      <c r="R504" s="44"/>
      <c r="S504" s="44"/>
      <c r="T504" s="44"/>
      <c r="U504" s="44"/>
      <c r="V504" s="44"/>
      <c r="W504" s="44"/>
      <c r="X504" s="72"/>
      <c r="Y504" s="56"/>
      <c r="Z504" s="141">
        <v>2698.75268</v>
      </c>
      <c r="AA504" s="139">
        <f t="shared" si="80"/>
        <v>90.30443857176455</v>
      </c>
    </row>
    <row r="505" spans="1:27" ht="32.25" outlineLevel="6" thickBot="1">
      <c r="A505" s="5" t="s">
        <v>100</v>
      </c>
      <c r="B505" s="21">
        <v>953</v>
      </c>
      <c r="C505" s="6" t="s">
        <v>13</v>
      </c>
      <c r="D505" s="6" t="s">
        <v>353</v>
      </c>
      <c r="E505" s="6" t="s">
        <v>95</v>
      </c>
      <c r="F505" s="6"/>
      <c r="G505" s="155">
        <f>G506</f>
        <v>2279.72103</v>
      </c>
      <c r="H505" s="53"/>
      <c r="I505" s="44"/>
      <c r="J505" s="44"/>
      <c r="K505" s="44"/>
      <c r="L505" s="44"/>
      <c r="M505" s="44"/>
      <c r="N505" s="44"/>
      <c r="O505" s="44"/>
      <c r="P505" s="44"/>
      <c r="Q505" s="44"/>
      <c r="R505" s="44"/>
      <c r="S505" s="44"/>
      <c r="T505" s="44"/>
      <c r="U505" s="44"/>
      <c r="V505" s="44"/>
      <c r="W505" s="44"/>
      <c r="X505" s="72"/>
      <c r="Y505" s="56"/>
      <c r="Z505" s="155">
        <f>Z506</f>
        <v>1887.19961</v>
      </c>
      <c r="AA505" s="139">
        <f t="shared" si="80"/>
        <v>82.78204153777534</v>
      </c>
    </row>
    <row r="506" spans="1:27" ht="19.5" customHeight="1" outlineLevel="6" thickBot="1">
      <c r="A506" s="85" t="s">
        <v>101</v>
      </c>
      <c r="B506" s="89">
        <v>953</v>
      </c>
      <c r="C506" s="90" t="s">
        <v>13</v>
      </c>
      <c r="D506" s="90" t="s">
        <v>353</v>
      </c>
      <c r="E506" s="90" t="s">
        <v>96</v>
      </c>
      <c r="F506" s="90"/>
      <c r="G506" s="156">
        <v>2279.72103</v>
      </c>
      <c r="H506" s="53"/>
      <c r="I506" s="44"/>
      <c r="J506" s="44"/>
      <c r="K506" s="44"/>
      <c r="L506" s="44"/>
      <c r="M506" s="44"/>
      <c r="N506" s="44"/>
      <c r="O506" s="44"/>
      <c r="P506" s="44"/>
      <c r="Q506" s="44"/>
      <c r="R506" s="44"/>
      <c r="S506" s="44"/>
      <c r="T506" s="44"/>
      <c r="U506" s="44"/>
      <c r="V506" s="44"/>
      <c r="W506" s="44"/>
      <c r="X506" s="72"/>
      <c r="Y506" s="56"/>
      <c r="Z506" s="141">
        <v>1887.19961</v>
      </c>
      <c r="AA506" s="139">
        <f t="shared" si="80"/>
        <v>82.78204153777534</v>
      </c>
    </row>
    <row r="507" spans="1:27" ht="19.5" outlineLevel="6" thickBot="1">
      <c r="A507" s="5" t="s">
        <v>102</v>
      </c>
      <c r="B507" s="21">
        <v>953</v>
      </c>
      <c r="C507" s="6" t="s">
        <v>13</v>
      </c>
      <c r="D507" s="6" t="s">
        <v>353</v>
      </c>
      <c r="E507" s="6" t="s">
        <v>97</v>
      </c>
      <c r="F507" s="6"/>
      <c r="G507" s="155">
        <f>G508+G509</f>
        <v>113.33848</v>
      </c>
      <c r="H507" s="53"/>
      <c r="I507" s="44"/>
      <c r="J507" s="44"/>
      <c r="K507" s="44"/>
      <c r="L507" s="44"/>
      <c r="M507" s="44"/>
      <c r="N507" s="44"/>
      <c r="O507" s="44"/>
      <c r="P507" s="44"/>
      <c r="Q507" s="44"/>
      <c r="R507" s="44"/>
      <c r="S507" s="44"/>
      <c r="T507" s="44"/>
      <c r="U507" s="44"/>
      <c r="V507" s="44"/>
      <c r="W507" s="44"/>
      <c r="X507" s="72"/>
      <c r="Y507" s="56"/>
      <c r="Z507" s="155">
        <f>Z508+Z509</f>
        <v>113.33848</v>
      </c>
      <c r="AA507" s="139">
        <f t="shared" si="80"/>
        <v>100</v>
      </c>
    </row>
    <row r="508" spans="1:27" ht="32.25" outlineLevel="6" thickBot="1">
      <c r="A508" s="85" t="s">
        <v>103</v>
      </c>
      <c r="B508" s="89">
        <v>953</v>
      </c>
      <c r="C508" s="90" t="s">
        <v>13</v>
      </c>
      <c r="D508" s="90" t="s">
        <v>353</v>
      </c>
      <c r="E508" s="90" t="s">
        <v>98</v>
      </c>
      <c r="F508" s="90"/>
      <c r="G508" s="156">
        <v>2.101</v>
      </c>
      <c r="H508" s="31">
        <f aca="true" t="shared" si="82" ref="H508:X508">H510+H521</f>
        <v>0</v>
      </c>
      <c r="I508" s="31">
        <f t="shared" si="82"/>
        <v>0</v>
      </c>
      <c r="J508" s="31">
        <f t="shared" si="82"/>
        <v>0</v>
      </c>
      <c r="K508" s="31">
        <f t="shared" si="82"/>
        <v>0</v>
      </c>
      <c r="L508" s="31">
        <f t="shared" si="82"/>
        <v>0</v>
      </c>
      <c r="M508" s="31">
        <f t="shared" si="82"/>
        <v>0</v>
      </c>
      <c r="N508" s="31">
        <f t="shared" si="82"/>
        <v>0</v>
      </c>
      <c r="O508" s="31">
        <f t="shared" si="82"/>
        <v>0</v>
      </c>
      <c r="P508" s="31">
        <f t="shared" si="82"/>
        <v>0</v>
      </c>
      <c r="Q508" s="31">
        <f t="shared" si="82"/>
        <v>0</v>
      </c>
      <c r="R508" s="31">
        <f t="shared" si="82"/>
        <v>0</v>
      </c>
      <c r="S508" s="31">
        <f t="shared" si="82"/>
        <v>0</v>
      </c>
      <c r="T508" s="31">
        <f t="shared" si="82"/>
        <v>0</v>
      </c>
      <c r="U508" s="31">
        <f t="shared" si="82"/>
        <v>0</v>
      </c>
      <c r="V508" s="31">
        <f t="shared" si="82"/>
        <v>0</v>
      </c>
      <c r="W508" s="31">
        <f t="shared" si="82"/>
        <v>0</v>
      </c>
      <c r="X508" s="63">
        <f t="shared" si="82"/>
        <v>12003.04085</v>
      </c>
      <c r="Y508" s="56" t="e">
        <f>X508/G503*100</f>
        <v>#DIV/0!</v>
      </c>
      <c r="Z508" s="156">
        <v>2.101</v>
      </c>
      <c r="AA508" s="139">
        <f t="shared" si="80"/>
        <v>100</v>
      </c>
    </row>
    <row r="509" spans="1:27" ht="19.5" outlineLevel="6" thickBot="1">
      <c r="A509" s="85" t="s">
        <v>104</v>
      </c>
      <c r="B509" s="89">
        <v>953</v>
      </c>
      <c r="C509" s="90" t="s">
        <v>13</v>
      </c>
      <c r="D509" s="90" t="s">
        <v>353</v>
      </c>
      <c r="E509" s="90" t="s">
        <v>99</v>
      </c>
      <c r="F509" s="90"/>
      <c r="G509" s="156">
        <v>111.23748</v>
      </c>
      <c r="H509" s="31"/>
      <c r="I509" s="31"/>
      <c r="J509" s="31"/>
      <c r="K509" s="31"/>
      <c r="L509" s="31"/>
      <c r="M509" s="31"/>
      <c r="N509" s="31"/>
      <c r="O509" s="31"/>
      <c r="P509" s="31"/>
      <c r="Q509" s="31"/>
      <c r="R509" s="31"/>
      <c r="S509" s="31"/>
      <c r="T509" s="31"/>
      <c r="U509" s="31"/>
      <c r="V509" s="31"/>
      <c r="W509" s="31"/>
      <c r="X509" s="63"/>
      <c r="Y509" s="56"/>
      <c r="Z509" s="156">
        <v>111.23748</v>
      </c>
      <c r="AA509" s="139">
        <f t="shared" si="80"/>
        <v>100</v>
      </c>
    </row>
    <row r="510" spans="1:27" ht="19.5" outlineLevel="6" thickBot="1">
      <c r="A510" s="105" t="s">
        <v>44</v>
      </c>
      <c r="B510" s="18">
        <v>953</v>
      </c>
      <c r="C510" s="14" t="s">
        <v>43</v>
      </c>
      <c r="D510" s="39" t="s">
        <v>250</v>
      </c>
      <c r="E510" s="14" t="s">
        <v>5</v>
      </c>
      <c r="F510" s="14"/>
      <c r="G510" s="151">
        <f>G512</f>
        <v>3576</v>
      </c>
      <c r="H510" s="32">
        <f aca="true" t="shared" si="83" ref="H510:X510">H511</f>
        <v>0</v>
      </c>
      <c r="I510" s="32">
        <f t="shared" si="83"/>
        <v>0</v>
      </c>
      <c r="J510" s="32">
        <f t="shared" si="83"/>
        <v>0</v>
      </c>
      <c r="K510" s="32">
        <f t="shared" si="83"/>
        <v>0</v>
      </c>
      <c r="L510" s="32">
        <f t="shared" si="83"/>
        <v>0</v>
      </c>
      <c r="M510" s="32">
        <f t="shared" si="83"/>
        <v>0</v>
      </c>
      <c r="N510" s="32">
        <f t="shared" si="83"/>
        <v>0</v>
      </c>
      <c r="O510" s="32">
        <f t="shared" si="83"/>
        <v>0</v>
      </c>
      <c r="P510" s="32">
        <f t="shared" si="83"/>
        <v>0</v>
      </c>
      <c r="Q510" s="32">
        <f t="shared" si="83"/>
        <v>0</v>
      </c>
      <c r="R510" s="32">
        <f t="shared" si="83"/>
        <v>0</v>
      </c>
      <c r="S510" s="32">
        <f t="shared" si="83"/>
        <v>0</v>
      </c>
      <c r="T510" s="32">
        <f t="shared" si="83"/>
        <v>0</v>
      </c>
      <c r="U510" s="32">
        <f t="shared" si="83"/>
        <v>0</v>
      </c>
      <c r="V510" s="32">
        <f t="shared" si="83"/>
        <v>0</v>
      </c>
      <c r="W510" s="32">
        <f t="shared" si="83"/>
        <v>0</v>
      </c>
      <c r="X510" s="64">
        <f t="shared" si="83"/>
        <v>12003.04085</v>
      </c>
      <c r="Y510" s="56">
        <f>X510/G505*100</f>
        <v>526.5135817955761</v>
      </c>
      <c r="Z510" s="151">
        <f>Z512</f>
        <v>3785.29009</v>
      </c>
      <c r="AA510" s="139">
        <f t="shared" si="80"/>
        <v>105.85263115212528</v>
      </c>
    </row>
    <row r="511" spans="1:27" ht="19.5" outlineLevel="6" thickBot="1">
      <c r="A511" s="121" t="s">
        <v>40</v>
      </c>
      <c r="B511" s="18">
        <v>953</v>
      </c>
      <c r="C511" s="39" t="s">
        <v>21</v>
      </c>
      <c r="D511" s="39" t="s">
        <v>250</v>
      </c>
      <c r="E511" s="39" t="s">
        <v>5</v>
      </c>
      <c r="F511" s="39"/>
      <c r="G511" s="157">
        <f>G512</f>
        <v>3576</v>
      </c>
      <c r="H511" s="34">
        <f aca="true" t="shared" si="84" ref="H511:X511">H512</f>
        <v>0</v>
      </c>
      <c r="I511" s="34">
        <f t="shared" si="84"/>
        <v>0</v>
      </c>
      <c r="J511" s="34">
        <f t="shared" si="84"/>
        <v>0</v>
      </c>
      <c r="K511" s="34">
        <f t="shared" si="84"/>
        <v>0</v>
      </c>
      <c r="L511" s="34">
        <f t="shared" si="84"/>
        <v>0</v>
      </c>
      <c r="M511" s="34">
        <f t="shared" si="84"/>
        <v>0</v>
      </c>
      <c r="N511" s="34">
        <f t="shared" si="84"/>
        <v>0</v>
      </c>
      <c r="O511" s="34">
        <f t="shared" si="84"/>
        <v>0</v>
      </c>
      <c r="P511" s="34">
        <f t="shared" si="84"/>
        <v>0</v>
      </c>
      <c r="Q511" s="34">
        <f t="shared" si="84"/>
        <v>0</v>
      </c>
      <c r="R511" s="34">
        <f t="shared" si="84"/>
        <v>0</v>
      </c>
      <c r="S511" s="34">
        <f t="shared" si="84"/>
        <v>0</v>
      </c>
      <c r="T511" s="34">
        <f t="shared" si="84"/>
        <v>0</v>
      </c>
      <c r="U511" s="34">
        <f t="shared" si="84"/>
        <v>0</v>
      </c>
      <c r="V511" s="34">
        <f t="shared" si="84"/>
        <v>0</v>
      </c>
      <c r="W511" s="34">
        <f t="shared" si="84"/>
        <v>0</v>
      </c>
      <c r="X511" s="65">
        <f t="shared" si="84"/>
        <v>12003.04085</v>
      </c>
      <c r="Y511" s="56" t="e">
        <f>X511/#REF!*100</f>
        <v>#REF!</v>
      </c>
      <c r="Z511" s="157">
        <f>Z512</f>
        <v>3785.29009</v>
      </c>
      <c r="AA511" s="139">
        <f t="shared" si="80"/>
        <v>105.85263115212528</v>
      </c>
    </row>
    <row r="512" spans="1:27" ht="32.25" outlineLevel="6" thickBot="1">
      <c r="A512" s="109" t="s">
        <v>136</v>
      </c>
      <c r="B512" s="19">
        <v>953</v>
      </c>
      <c r="C512" s="9" t="s">
        <v>21</v>
      </c>
      <c r="D512" s="9" t="s">
        <v>251</v>
      </c>
      <c r="E512" s="9" t="s">
        <v>5</v>
      </c>
      <c r="F512" s="9"/>
      <c r="G512" s="152">
        <f>G513</f>
        <v>3576</v>
      </c>
      <c r="H512" s="26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44"/>
      <c r="X512" s="62">
        <v>12003.04085</v>
      </c>
      <c r="Y512" s="56">
        <f>X512/G506*100</f>
        <v>526.5135817955761</v>
      </c>
      <c r="Z512" s="152">
        <f>Z513</f>
        <v>3785.29009</v>
      </c>
      <c r="AA512" s="139">
        <f t="shared" si="80"/>
        <v>105.85263115212528</v>
      </c>
    </row>
    <row r="513" spans="1:27" ht="32.25" outlineLevel="6" thickBot="1">
      <c r="A513" s="109" t="s">
        <v>137</v>
      </c>
      <c r="B513" s="19">
        <v>953</v>
      </c>
      <c r="C513" s="11" t="s">
        <v>21</v>
      </c>
      <c r="D513" s="11" t="s">
        <v>252</v>
      </c>
      <c r="E513" s="11" t="s">
        <v>5</v>
      </c>
      <c r="F513" s="11"/>
      <c r="G513" s="153">
        <f>G514</f>
        <v>3576</v>
      </c>
      <c r="H513" s="53"/>
      <c r="I513" s="44"/>
      <c r="J513" s="44"/>
      <c r="K513" s="44"/>
      <c r="L513" s="44"/>
      <c r="M513" s="44"/>
      <c r="N513" s="44"/>
      <c r="O513" s="44"/>
      <c r="P513" s="44"/>
      <c r="Q513" s="44"/>
      <c r="R513" s="44"/>
      <c r="S513" s="44"/>
      <c r="T513" s="44"/>
      <c r="U513" s="44"/>
      <c r="V513" s="44"/>
      <c r="W513" s="44"/>
      <c r="X513" s="72"/>
      <c r="Y513" s="56"/>
      <c r="Z513" s="153">
        <f>Z514</f>
        <v>3785.29009</v>
      </c>
      <c r="AA513" s="139">
        <f t="shared" si="80"/>
        <v>105.85263115212528</v>
      </c>
    </row>
    <row r="514" spans="1:27" ht="63.75" outlineLevel="6" thickBot="1">
      <c r="A514" s="111" t="s">
        <v>198</v>
      </c>
      <c r="B514" s="87">
        <v>953</v>
      </c>
      <c r="C514" s="88" t="s">
        <v>21</v>
      </c>
      <c r="D514" s="88" t="s">
        <v>354</v>
      </c>
      <c r="E514" s="88" t="s">
        <v>5</v>
      </c>
      <c r="F514" s="88"/>
      <c r="G514" s="154">
        <f>G515</f>
        <v>3576</v>
      </c>
      <c r="H514" s="53"/>
      <c r="I514" s="44"/>
      <c r="J514" s="44"/>
      <c r="K514" s="44"/>
      <c r="L514" s="44"/>
      <c r="M514" s="44"/>
      <c r="N514" s="44"/>
      <c r="O514" s="44"/>
      <c r="P514" s="44"/>
      <c r="Q514" s="44"/>
      <c r="R514" s="44"/>
      <c r="S514" s="44"/>
      <c r="T514" s="44"/>
      <c r="U514" s="44"/>
      <c r="V514" s="44"/>
      <c r="W514" s="44"/>
      <c r="X514" s="72"/>
      <c r="Y514" s="56"/>
      <c r="Z514" s="154">
        <f>Z515</f>
        <v>3785.29009</v>
      </c>
      <c r="AA514" s="139">
        <f t="shared" si="80"/>
        <v>105.85263115212528</v>
      </c>
    </row>
    <row r="515" spans="1:27" ht="32.25" outlineLevel="6" thickBot="1">
      <c r="A515" s="5" t="s">
        <v>125</v>
      </c>
      <c r="B515" s="21">
        <v>953</v>
      </c>
      <c r="C515" s="6" t="s">
        <v>21</v>
      </c>
      <c r="D515" s="6" t="s">
        <v>354</v>
      </c>
      <c r="E515" s="6" t="s">
        <v>123</v>
      </c>
      <c r="F515" s="6"/>
      <c r="G515" s="155">
        <f>G516</f>
        <v>3576</v>
      </c>
      <c r="H515" s="53"/>
      <c r="I515" s="44"/>
      <c r="J515" s="44"/>
      <c r="K515" s="44"/>
      <c r="L515" s="44"/>
      <c r="M515" s="44"/>
      <c r="N515" s="44"/>
      <c r="O515" s="44"/>
      <c r="P515" s="44"/>
      <c r="Q515" s="44"/>
      <c r="R515" s="44"/>
      <c r="S515" s="44"/>
      <c r="T515" s="44"/>
      <c r="U515" s="44"/>
      <c r="V515" s="44"/>
      <c r="W515" s="44"/>
      <c r="X515" s="72"/>
      <c r="Y515" s="56"/>
      <c r="Z515" s="155">
        <f>Z516</f>
        <v>3785.29009</v>
      </c>
      <c r="AA515" s="139">
        <f t="shared" si="80"/>
        <v>105.85263115212528</v>
      </c>
    </row>
    <row r="516" spans="1:27" ht="32.25" outlineLevel="6" thickBot="1">
      <c r="A516" s="85" t="s">
        <v>126</v>
      </c>
      <c r="B516" s="89">
        <v>953</v>
      </c>
      <c r="C516" s="90" t="s">
        <v>21</v>
      </c>
      <c r="D516" s="90" t="s">
        <v>354</v>
      </c>
      <c r="E516" s="90" t="s">
        <v>124</v>
      </c>
      <c r="F516" s="90"/>
      <c r="G516" s="156">
        <v>3576</v>
      </c>
      <c r="H516" s="53"/>
      <c r="I516" s="44"/>
      <c r="J516" s="44"/>
      <c r="K516" s="44"/>
      <c r="L516" s="44"/>
      <c r="M516" s="44"/>
      <c r="N516" s="44"/>
      <c r="O516" s="44"/>
      <c r="P516" s="44"/>
      <c r="Q516" s="44"/>
      <c r="R516" s="44"/>
      <c r="S516" s="44"/>
      <c r="T516" s="44"/>
      <c r="U516" s="44"/>
      <c r="V516" s="44"/>
      <c r="W516" s="44"/>
      <c r="X516" s="72"/>
      <c r="Y516" s="56"/>
      <c r="Z516" s="95">
        <v>3785.29009</v>
      </c>
      <c r="AA516" s="167">
        <f t="shared" si="80"/>
        <v>105.85263115212528</v>
      </c>
    </row>
    <row r="517" spans="1:27" ht="19.5" outlineLevel="6" thickBot="1">
      <c r="A517" s="48" t="s">
        <v>22</v>
      </c>
      <c r="B517" s="48"/>
      <c r="C517" s="48"/>
      <c r="D517" s="48"/>
      <c r="E517" s="48"/>
      <c r="F517" s="48"/>
      <c r="G517" s="144">
        <f>G414+G11</f>
        <v>623462.5516000001</v>
      </c>
      <c r="H517" s="53"/>
      <c r="I517" s="44"/>
      <c r="J517" s="44"/>
      <c r="K517" s="44"/>
      <c r="L517" s="44"/>
      <c r="M517" s="44"/>
      <c r="N517" s="44"/>
      <c r="O517" s="44"/>
      <c r="P517" s="44"/>
      <c r="Q517" s="44"/>
      <c r="R517" s="44"/>
      <c r="S517" s="44"/>
      <c r="T517" s="44"/>
      <c r="U517" s="44"/>
      <c r="V517" s="44"/>
      <c r="W517" s="44"/>
      <c r="X517" s="72"/>
      <c r="Y517" s="56"/>
      <c r="Z517" s="144">
        <f>Z414+Z11</f>
        <v>615115.45764</v>
      </c>
      <c r="AA517" s="168">
        <f t="shared" si="80"/>
        <v>98.66117155896873</v>
      </c>
    </row>
    <row r="518" spans="1:25" ht="16.5" outlineLevel="6" thickBot="1">
      <c r="A518" s="1"/>
      <c r="B518" s="22"/>
      <c r="C518" s="1"/>
      <c r="D518" s="1"/>
      <c r="E518" s="1"/>
      <c r="F518" s="1"/>
      <c r="G518" s="1"/>
      <c r="H518" s="53"/>
      <c r="I518" s="44"/>
      <c r="J518" s="44"/>
      <c r="K518" s="44"/>
      <c r="L518" s="44"/>
      <c r="M518" s="44"/>
      <c r="N518" s="44"/>
      <c r="O518" s="44"/>
      <c r="P518" s="44"/>
      <c r="Q518" s="44"/>
      <c r="R518" s="44"/>
      <c r="S518" s="44"/>
      <c r="T518" s="44"/>
      <c r="U518" s="44"/>
      <c r="V518" s="44"/>
      <c r="W518" s="44"/>
      <c r="X518" s="72"/>
      <c r="Y518" s="56"/>
    </row>
    <row r="519" spans="1:25" ht="16.5" outlineLevel="6" thickBot="1">
      <c r="A519" s="3"/>
      <c r="B519" s="3"/>
      <c r="C519" s="3"/>
      <c r="D519" s="3"/>
      <c r="E519" s="3"/>
      <c r="F519" s="3"/>
      <c r="G519" s="3"/>
      <c r="H519" s="53"/>
      <c r="I519" s="44"/>
      <c r="J519" s="44"/>
      <c r="K519" s="44"/>
      <c r="L519" s="44"/>
      <c r="M519" s="44"/>
      <c r="N519" s="44"/>
      <c r="O519" s="44"/>
      <c r="P519" s="44"/>
      <c r="Q519" s="44"/>
      <c r="R519" s="44"/>
      <c r="S519" s="44"/>
      <c r="T519" s="44"/>
      <c r="U519" s="44"/>
      <c r="V519" s="44"/>
      <c r="W519" s="44"/>
      <c r="X519" s="72"/>
      <c r="Y519" s="56"/>
    </row>
    <row r="520" spans="8:25" ht="16.5" outlineLevel="6" thickBot="1">
      <c r="H520" s="53"/>
      <c r="I520" s="44"/>
      <c r="J520" s="44"/>
      <c r="K520" s="44"/>
      <c r="L520" s="44"/>
      <c r="M520" s="44"/>
      <c r="N520" s="44"/>
      <c r="O520" s="44"/>
      <c r="P520" s="44"/>
      <c r="Q520" s="44"/>
      <c r="R520" s="44"/>
      <c r="S520" s="44"/>
      <c r="T520" s="44"/>
      <c r="U520" s="44"/>
      <c r="V520" s="44"/>
      <c r="W520" s="44"/>
      <c r="X520" s="72"/>
      <c r="Y520" s="56"/>
    </row>
    <row r="521" spans="8:25" ht="16.5" outlineLevel="6" thickBot="1">
      <c r="H521" s="32">
        <f aca="true" t="shared" si="85" ref="H521:X521">H522</f>
        <v>0</v>
      </c>
      <c r="I521" s="32">
        <f t="shared" si="85"/>
        <v>0</v>
      </c>
      <c r="J521" s="32">
        <f t="shared" si="85"/>
        <v>0</v>
      </c>
      <c r="K521" s="32">
        <f t="shared" si="85"/>
        <v>0</v>
      </c>
      <c r="L521" s="32">
        <f t="shared" si="85"/>
        <v>0</v>
      </c>
      <c r="M521" s="32">
        <f t="shared" si="85"/>
        <v>0</v>
      </c>
      <c r="N521" s="32">
        <f t="shared" si="85"/>
        <v>0</v>
      </c>
      <c r="O521" s="32">
        <f t="shared" si="85"/>
        <v>0</v>
      </c>
      <c r="P521" s="32">
        <f t="shared" si="85"/>
        <v>0</v>
      </c>
      <c r="Q521" s="32">
        <f t="shared" si="85"/>
        <v>0</v>
      </c>
      <c r="R521" s="32">
        <f t="shared" si="85"/>
        <v>0</v>
      </c>
      <c r="S521" s="32">
        <f t="shared" si="85"/>
        <v>0</v>
      </c>
      <c r="T521" s="32">
        <f t="shared" si="85"/>
        <v>0</v>
      </c>
      <c r="U521" s="32">
        <f t="shared" si="85"/>
        <v>0</v>
      </c>
      <c r="V521" s="32">
        <f t="shared" si="85"/>
        <v>0</v>
      </c>
      <c r="W521" s="32">
        <f t="shared" si="85"/>
        <v>0</v>
      </c>
      <c r="X521" s="64">
        <f t="shared" si="85"/>
        <v>0</v>
      </c>
      <c r="Y521" s="56">
        <v>0</v>
      </c>
    </row>
    <row r="522" spans="8:25" ht="15.75" outlineLevel="6">
      <c r="H522" s="26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44"/>
      <c r="X522" s="62">
        <v>0</v>
      </c>
      <c r="Y522" s="56">
        <v>0</v>
      </c>
    </row>
    <row r="523" spans="8:25" ht="18.75">
      <c r="H523" s="38" t="e">
        <f>#REF!+#REF!+H420+H11</f>
        <v>#REF!</v>
      </c>
      <c r="I523" s="38" t="e">
        <f>#REF!+#REF!+I420+I11</f>
        <v>#REF!</v>
      </c>
      <c r="J523" s="38" t="e">
        <f>#REF!+#REF!+J420+J11</f>
        <v>#REF!</v>
      </c>
      <c r="K523" s="38" t="e">
        <f>#REF!+#REF!+K420+K11</f>
        <v>#REF!</v>
      </c>
      <c r="L523" s="38" t="e">
        <f>#REF!+#REF!+L420+L11</f>
        <v>#REF!</v>
      </c>
      <c r="M523" s="38" t="e">
        <f>#REF!+#REF!+M420+M11</f>
        <v>#REF!</v>
      </c>
      <c r="N523" s="38" t="e">
        <f>#REF!+#REF!+N420+N11</f>
        <v>#REF!</v>
      </c>
      <c r="O523" s="38" t="e">
        <f>#REF!+#REF!+O420+O11</f>
        <v>#REF!</v>
      </c>
      <c r="P523" s="38" t="e">
        <f>#REF!+#REF!+P420+P11</f>
        <v>#REF!</v>
      </c>
      <c r="Q523" s="38" t="e">
        <f>#REF!+#REF!+Q420+Q11</f>
        <v>#REF!</v>
      </c>
      <c r="R523" s="38" t="e">
        <f>#REF!+#REF!+R420+R11</f>
        <v>#REF!</v>
      </c>
      <c r="S523" s="38" t="e">
        <f>#REF!+#REF!+S420+S11</f>
        <v>#REF!</v>
      </c>
      <c r="T523" s="38" t="e">
        <f>#REF!+#REF!+T420+T11</f>
        <v>#REF!</v>
      </c>
      <c r="U523" s="38" t="e">
        <f>#REF!+#REF!+U420+U11</f>
        <v>#REF!</v>
      </c>
      <c r="V523" s="38" t="e">
        <f>#REF!+#REF!+V420+V11</f>
        <v>#REF!</v>
      </c>
      <c r="W523" s="38" t="e">
        <f>#REF!+#REF!+W420+W11</f>
        <v>#REF!</v>
      </c>
      <c r="X523" s="73" t="e">
        <f>#REF!+#REF!+X420+X11</f>
        <v>#REF!</v>
      </c>
      <c r="Y523" s="54" t="e">
        <f>X523/G517*100</f>
        <v>#REF!</v>
      </c>
    </row>
    <row r="524" spans="8:23" ht="15.75"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</row>
    <row r="525" spans="8:23" ht="15.75"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</row>
  </sheetData>
  <sheetProtection/>
  <autoFilter ref="A10:AA517"/>
  <mergeCells count="6">
    <mergeCell ref="B3:AA3"/>
    <mergeCell ref="B4:AA4"/>
    <mergeCell ref="A8:V8"/>
    <mergeCell ref="A7:V7"/>
    <mergeCell ref="A9:AA9"/>
    <mergeCell ref="B2:AA2"/>
  </mergeCells>
  <printOptions/>
  <pageMargins left="0.3937007874015748" right="0.1968503937007874" top="0.3937007874015748" bottom="0.3937007874015748" header="0.1968503937007874" footer="0.1968503937007874"/>
  <pageSetup fitToHeight="200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comp-4</cp:lastModifiedBy>
  <cp:lastPrinted>2017-05-28T22:49:45Z</cp:lastPrinted>
  <dcterms:created xsi:type="dcterms:W3CDTF">2008-11-11T04:53:42Z</dcterms:created>
  <dcterms:modified xsi:type="dcterms:W3CDTF">2017-05-28T22:51:33Z</dcterms:modified>
  <cp:category/>
  <cp:version/>
  <cp:contentType/>
  <cp:contentStatus/>
</cp:coreProperties>
</file>